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OI Files\Buick\"/>
    </mc:Choice>
  </mc:AlternateContent>
  <xr:revisionPtr revIDLastSave="0" documentId="13_ncr:1_{989AD0C7-5764-4742-9002-D260C18EDC19}" xr6:coauthVersionLast="47" xr6:coauthVersionMax="47" xr10:uidLastSave="{00000000-0000-0000-0000-000000000000}"/>
  <bookViews>
    <workbookView xWindow="3750" yWindow="0" windowWidth="20880" windowHeight="20655" activeTab="3" xr2:uid="{FCF6E31A-B842-420B-8956-B2778040807C}"/>
  </bookViews>
  <sheets>
    <sheet name="2025 Enclave" sheetId="1" r:id="rId1"/>
    <sheet name="2025 Encore GX" sheetId="2" r:id="rId2"/>
    <sheet name="2025 Envision" sheetId="3" r:id="rId3"/>
    <sheet name="2025 Envis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G9" i="3"/>
  <c r="F10" i="3"/>
  <c r="G10" i="3"/>
  <c r="F11" i="3"/>
  <c r="G11" i="3"/>
  <c r="F12" i="3"/>
  <c r="H12" i="3" s="1"/>
  <c r="I12" i="3" s="1"/>
  <c r="G12" i="3"/>
  <c r="F13" i="3"/>
  <c r="G13" i="3"/>
  <c r="F14" i="3"/>
  <c r="G14" i="3"/>
  <c r="H9" i="3"/>
  <c r="I9" i="3" s="1"/>
  <c r="H11" i="3"/>
  <c r="I11" i="3" s="1"/>
  <c r="G4" i="3"/>
  <c r="G5" i="3"/>
  <c r="G6" i="3"/>
  <c r="G7" i="3"/>
  <c r="G8" i="3"/>
  <c r="G3" i="3"/>
  <c r="F27" i="2"/>
  <c r="H27" i="2" s="1"/>
  <c r="I27" i="2" s="1"/>
  <c r="G27" i="2"/>
  <c r="F28" i="2"/>
  <c r="G28" i="2"/>
  <c r="H28" i="2"/>
  <c r="I28" i="2" s="1"/>
  <c r="I19" i="1"/>
  <c r="I20" i="1"/>
  <c r="H19" i="1"/>
  <c r="G19" i="1"/>
  <c r="F19" i="1"/>
  <c r="G33" i="1"/>
  <c r="F33" i="1"/>
  <c r="G32" i="1"/>
  <c r="F32" i="1"/>
  <c r="G31" i="1"/>
  <c r="H31" i="1" s="1"/>
  <c r="I31" i="1" s="1"/>
  <c r="F31" i="1"/>
  <c r="F8" i="3"/>
  <c r="F7" i="3"/>
  <c r="G26" i="2"/>
  <c r="F26" i="2"/>
  <c r="G20" i="2"/>
  <c r="F20" i="2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3" i="4"/>
  <c r="F4" i="4"/>
  <c r="F5" i="4"/>
  <c r="F6" i="4"/>
  <c r="G6" i="4"/>
  <c r="G5" i="4"/>
  <c r="G4" i="4"/>
  <c r="G3" i="4"/>
  <c r="F3" i="3"/>
  <c r="F4" i="3"/>
  <c r="F5" i="3"/>
  <c r="F6" i="3"/>
  <c r="G3" i="2"/>
  <c r="G4" i="2"/>
  <c r="G5" i="2"/>
  <c r="G6" i="2"/>
  <c r="G7" i="2"/>
  <c r="G14" i="2"/>
  <c r="G15" i="2"/>
  <c r="G16" i="2"/>
  <c r="G17" i="2"/>
  <c r="G18" i="2"/>
  <c r="G19" i="2"/>
  <c r="G21" i="2"/>
  <c r="G22" i="2"/>
  <c r="G23" i="2"/>
  <c r="G24" i="2"/>
  <c r="G25" i="2"/>
  <c r="F3" i="2"/>
  <c r="H3" i="2" s="1"/>
  <c r="I3" i="2" s="1"/>
  <c r="F4" i="2"/>
  <c r="F5" i="2"/>
  <c r="F6" i="2"/>
  <c r="F7" i="2"/>
  <c r="F14" i="2"/>
  <c r="F15" i="2"/>
  <c r="F16" i="2"/>
  <c r="F17" i="2"/>
  <c r="F18" i="2"/>
  <c r="F19" i="2"/>
  <c r="F21" i="2"/>
  <c r="F22" i="2"/>
  <c r="F23" i="2"/>
  <c r="F24" i="2"/>
  <c r="H24" i="2" s="1"/>
  <c r="I24" i="2" s="1"/>
  <c r="F25" i="2"/>
  <c r="G13" i="2"/>
  <c r="F13" i="2"/>
  <c r="F3" i="1"/>
  <c r="G3" i="1"/>
  <c r="G4" i="1"/>
  <c r="G5" i="1"/>
  <c r="G6" i="1"/>
  <c r="G7" i="1"/>
  <c r="G8" i="1"/>
  <c r="G9" i="1"/>
  <c r="G10" i="1"/>
  <c r="G20" i="1"/>
  <c r="G21" i="1"/>
  <c r="G22" i="1"/>
  <c r="G23" i="1"/>
  <c r="G24" i="1"/>
  <c r="G25" i="1"/>
  <c r="G26" i="1"/>
  <c r="G27" i="1"/>
  <c r="G28" i="1"/>
  <c r="G29" i="1"/>
  <c r="G30" i="1"/>
  <c r="F4" i="1"/>
  <c r="F5" i="1"/>
  <c r="F6" i="1"/>
  <c r="F7" i="1"/>
  <c r="F8" i="1"/>
  <c r="F9" i="1"/>
  <c r="F10" i="1"/>
  <c r="F20" i="1"/>
  <c r="F21" i="1"/>
  <c r="F22" i="1"/>
  <c r="F23" i="1"/>
  <c r="F24" i="1"/>
  <c r="F25" i="1"/>
  <c r="F26" i="1"/>
  <c r="F27" i="1"/>
  <c r="F28" i="1"/>
  <c r="F29" i="1"/>
  <c r="F30" i="1"/>
  <c r="H14" i="3" l="1"/>
  <c r="I14" i="3" s="1"/>
  <c r="H13" i="3"/>
  <c r="I13" i="3" s="1"/>
  <c r="H11" i="4"/>
  <c r="I11" i="4" s="1"/>
  <c r="H13" i="4"/>
  <c r="I13" i="4" s="1"/>
  <c r="H9" i="4"/>
  <c r="I9" i="4" s="1"/>
  <c r="H7" i="4"/>
  <c r="I7" i="4" s="1"/>
  <c r="H10" i="3"/>
  <c r="I10" i="3" s="1"/>
  <c r="H7" i="3"/>
  <c r="I7" i="3" s="1"/>
  <c r="H8" i="3"/>
  <c r="I8" i="3" s="1"/>
  <c r="H4" i="2"/>
  <c r="I4" i="2" s="1"/>
  <c r="H6" i="2"/>
  <c r="I6" i="2" s="1"/>
  <c r="H32" i="1"/>
  <c r="I32" i="1" s="1"/>
  <c r="H33" i="1"/>
  <c r="I33" i="1" s="1"/>
  <c r="H20" i="1"/>
  <c r="H26" i="2"/>
  <c r="I26" i="2" s="1"/>
  <c r="H20" i="2"/>
  <c r="I20" i="2" s="1"/>
  <c r="H6" i="3"/>
  <c r="I6" i="3" s="1"/>
  <c r="H4" i="3"/>
  <c r="I4" i="3" s="1"/>
  <c r="H3" i="3"/>
  <c r="I3" i="3" s="1"/>
  <c r="H24" i="1"/>
  <c r="I24" i="1" s="1"/>
  <c r="H30" i="1"/>
  <c r="I30" i="1" s="1"/>
  <c r="H3" i="1"/>
  <c r="I3" i="1" s="1"/>
  <c r="H8" i="1"/>
  <c r="I8" i="1" s="1"/>
  <c r="H7" i="1"/>
  <c r="I7" i="1" s="1"/>
  <c r="H7" i="2"/>
  <c r="I7" i="2" s="1"/>
  <c r="H5" i="2"/>
  <c r="I5" i="2" s="1"/>
  <c r="H18" i="2"/>
  <c r="I18" i="2" s="1"/>
  <c r="H25" i="2"/>
  <c r="I25" i="2" s="1"/>
  <c r="H23" i="2"/>
  <c r="I23" i="2" s="1"/>
  <c r="H22" i="2"/>
  <c r="I22" i="2" s="1"/>
  <c r="H21" i="2"/>
  <c r="I21" i="2" s="1"/>
  <c r="H19" i="2"/>
  <c r="I19" i="2" s="1"/>
  <c r="H17" i="2"/>
  <c r="I17" i="2" s="1"/>
  <c r="H16" i="2"/>
  <c r="I16" i="2" s="1"/>
  <c r="H15" i="2"/>
  <c r="I15" i="2" s="1"/>
  <c r="H14" i="2"/>
  <c r="I14" i="2" s="1"/>
  <c r="H10" i="4"/>
  <c r="I10" i="4" s="1"/>
  <c r="H8" i="4"/>
  <c r="I8" i="4" s="1"/>
  <c r="H12" i="4"/>
  <c r="I12" i="4" s="1"/>
  <c r="H5" i="3"/>
  <c r="I5" i="3" s="1"/>
  <c r="H6" i="4"/>
  <c r="I6" i="4" s="1"/>
  <c r="H4" i="4"/>
  <c r="I4" i="4" s="1"/>
  <c r="H5" i="4"/>
  <c r="I5" i="4" s="1"/>
  <c r="H3" i="4"/>
  <c r="I3" i="4" s="1"/>
  <c r="H13" i="2"/>
  <c r="I13" i="2" s="1"/>
  <c r="H5" i="1"/>
  <c r="I5" i="1" s="1"/>
  <c r="H9" i="1"/>
  <c r="I9" i="1" s="1"/>
  <c r="H29" i="1"/>
  <c r="I29" i="1" s="1"/>
  <c r="H23" i="1"/>
  <c r="I23" i="1" s="1"/>
  <c r="H6" i="1"/>
  <c r="I6" i="1" s="1"/>
  <c r="H28" i="1"/>
  <c r="I28" i="1" s="1"/>
  <c r="H27" i="1"/>
  <c r="I27" i="1" s="1"/>
  <c r="H21" i="1"/>
  <c r="I21" i="1" s="1"/>
  <c r="H4" i="1"/>
  <c r="I4" i="1" s="1"/>
  <c r="H26" i="1"/>
  <c r="I26" i="1" s="1"/>
  <c r="H22" i="1"/>
  <c r="I22" i="1" s="1"/>
  <c r="H25" i="1"/>
  <c r="I25" i="1" s="1"/>
  <c r="H10" i="1"/>
  <c r="I10" i="1" s="1"/>
</calcChain>
</file>

<file path=xl/sharedStrings.xml><?xml version="1.0" encoding="utf-8"?>
<sst xmlns="http://schemas.openxmlformats.org/spreadsheetml/2006/main" count="210" uniqueCount="130">
  <si>
    <t>Code</t>
  </si>
  <si>
    <t>Description</t>
  </si>
  <si>
    <t>Labor Time</t>
  </si>
  <si>
    <t>Vehicle Invoice</t>
  </si>
  <si>
    <t xml:space="preserve">MSRP on Window Sticker </t>
  </si>
  <si>
    <t>Estimated Service Gross</t>
  </si>
  <si>
    <t>Sales Dept.  Margin</t>
  </si>
  <si>
    <t xml:space="preserve">Total Profit Opportunity </t>
  </si>
  <si>
    <t>ROI</t>
  </si>
  <si>
    <t>Warranty Labor Rate</t>
  </si>
  <si>
    <t>Dealer Service Gross %</t>
  </si>
  <si>
    <t>PDY</t>
  </si>
  <si>
    <r>
      <rPr>
        <sz val="11"/>
        <color rgb="FF050505"/>
        <rFont val="Calibri"/>
        <family val="2"/>
        <scheme val="minor"/>
      </rPr>
      <t>Keyless Entry Keypad</t>
    </r>
  </si>
  <si>
    <r>
      <rPr>
        <sz val="11"/>
        <color rgb="FF050505"/>
        <rFont val="Calibri"/>
        <family val="2"/>
        <scheme val="minor"/>
      </rPr>
      <t>Collapsible Cargo</t>
    </r>
  </si>
  <si>
    <r>
      <rPr>
        <sz val="11"/>
        <color rgb="FF050505"/>
        <rFont val="Calibri"/>
        <family val="2"/>
        <scheme val="minor"/>
      </rPr>
      <t>Puddle Lamps</t>
    </r>
  </si>
  <si>
    <r>
      <rPr>
        <sz val="11"/>
        <color rgb="FF050505"/>
        <rFont val="Calibri"/>
        <family val="2"/>
        <scheme val="minor"/>
      </rPr>
      <t>Chrome Wheel Locks</t>
    </r>
  </si>
  <si>
    <r>
      <rPr>
        <sz val="11"/>
        <color rgb="FF050505"/>
        <rFont val="Calibri"/>
        <family val="2"/>
        <scheme val="minor"/>
      </rPr>
      <t>Roof Rack Cross Rails</t>
    </r>
  </si>
  <si>
    <t>RYT</t>
  </si>
  <si>
    <t>First Aid Kit</t>
  </si>
  <si>
    <t>S08</t>
  </si>
  <si>
    <t>Highway Safety Kit</t>
  </si>
  <si>
    <r>
      <rPr>
        <b/>
        <sz val="11"/>
        <color rgb="FF010101"/>
        <rFont val="Calibri"/>
        <family val="2"/>
        <scheme val="minor"/>
      </rPr>
      <t>PCI</t>
    </r>
  </si>
  <si>
    <r>
      <rPr>
        <b/>
        <sz val="11"/>
        <color rgb="FF010101"/>
        <rFont val="Calibri"/>
        <family val="2"/>
        <scheme val="minor"/>
      </rPr>
      <t>PCL</t>
    </r>
  </si>
  <si>
    <r>
      <rPr>
        <b/>
        <sz val="11"/>
        <color rgb="FF010101"/>
        <rFont val="Calibri"/>
        <family val="2"/>
        <scheme val="minor"/>
      </rPr>
      <t>PCX</t>
    </r>
  </si>
  <si>
    <r>
      <rPr>
        <b/>
        <sz val="11"/>
        <color rgb="FF010101"/>
        <rFont val="Calibri"/>
        <family val="2"/>
        <scheme val="minor"/>
      </rPr>
      <t>PDF</t>
    </r>
  </si>
  <si>
    <r>
      <rPr>
        <b/>
        <sz val="11"/>
        <color rgb="FF010101"/>
        <rFont val="Calibri"/>
        <family val="2"/>
        <scheme val="minor"/>
      </rPr>
      <t>PDG</t>
    </r>
  </si>
  <si>
    <r>
      <rPr>
        <b/>
        <sz val="11"/>
        <color rgb="FF010101"/>
        <rFont val="Calibri"/>
        <family val="2"/>
        <scheme val="minor"/>
      </rPr>
      <t>PDH</t>
    </r>
  </si>
  <si>
    <r>
      <rPr>
        <b/>
        <sz val="11"/>
        <color rgb="FF010101"/>
        <rFont val="Calibri"/>
        <family val="2"/>
        <scheme val="minor"/>
      </rPr>
      <t>PDM</t>
    </r>
  </si>
  <si>
    <r>
      <rPr>
        <b/>
        <sz val="11"/>
        <color rgb="FF050505"/>
        <rFont val="Calibri"/>
        <family val="2"/>
        <scheme val="minor"/>
      </rPr>
      <t>RDI</t>
    </r>
  </si>
  <si>
    <r>
      <rPr>
        <b/>
        <sz val="11"/>
        <color rgb="FF050505"/>
        <rFont val="Calibri"/>
        <family val="2"/>
        <scheme val="minor"/>
      </rPr>
      <t>RWU</t>
    </r>
  </si>
  <si>
    <r>
      <rPr>
        <b/>
        <sz val="11"/>
        <color rgb="FF050505"/>
        <rFont val="Calibri"/>
        <family val="2"/>
        <scheme val="minor"/>
      </rPr>
      <t>S3I</t>
    </r>
  </si>
  <si>
    <r>
      <rPr>
        <b/>
        <sz val="11"/>
        <color rgb="FF050505"/>
        <rFont val="Calibri"/>
        <family val="2"/>
        <scheme val="minor"/>
      </rPr>
      <t>SD3</t>
    </r>
  </si>
  <si>
    <r>
      <rPr>
        <b/>
        <sz val="11"/>
        <color rgb="FF050505"/>
        <rFont val="Calibri"/>
        <family val="2"/>
        <scheme val="minor"/>
      </rPr>
      <t>SFE</t>
    </r>
  </si>
  <si>
    <r>
      <rPr>
        <b/>
        <sz val="11"/>
        <color rgb="FF050505"/>
        <rFont val="Calibri"/>
        <family val="2"/>
        <scheme val="minor"/>
      </rPr>
      <t>VLL</t>
    </r>
  </si>
  <si>
    <r>
      <rPr>
        <b/>
        <sz val="11"/>
        <color rgb="FF050505"/>
        <rFont val="Calibri"/>
        <family val="2"/>
        <scheme val="minor"/>
      </rPr>
      <t>VRV</t>
    </r>
  </si>
  <si>
    <t>RIA</t>
  </si>
  <si>
    <t>All Weather Floor Liners (Row 1 &amp; 2)</t>
  </si>
  <si>
    <t>RIB</t>
  </si>
  <si>
    <t>All Weather Floor Liner (Row 3)</t>
  </si>
  <si>
    <t>VAV</t>
  </si>
  <si>
    <t>All Weather Floor Mats (Row 1 &amp; 2)</t>
  </si>
  <si>
    <t>VKN</t>
  </si>
  <si>
    <t>All Weather Floor Mat (Row 3)</t>
  </si>
  <si>
    <t>CAV</t>
  </si>
  <si>
    <t>Cargo Area Tray</t>
  </si>
  <si>
    <t>VXW</t>
  </si>
  <si>
    <t>SPZ</t>
  </si>
  <si>
    <r>
      <rPr>
        <sz val="11"/>
        <color rgb="FF050505"/>
        <rFont val="Calibri"/>
        <family val="2"/>
        <scheme val="minor"/>
      </rPr>
      <t>Black Wheel Locks</t>
    </r>
  </si>
  <si>
    <t>RXX</t>
  </si>
  <si>
    <t>Rear License Plate Applique</t>
  </si>
  <si>
    <t>VRS</t>
  </si>
  <si>
    <t>Cargo Security Shade</t>
  </si>
  <si>
    <t>W2D</t>
  </si>
  <si>
    <t>Cargo Net</t>
  </si>
  <si>
    <t>Available as Part of Packages</t>
  </si>
  <si>
    <r>
      <rPr>
        <sz val="11"/>
        <color rgb="FF030303"/>
        <rFont val="Calibri"/>
        <family val="2"/>
        <scheme val="minor"/>
      </rPr>
      <t>Cargo Liner</t>
    </r>
  </si>
  <si>
    <t>5KE</t>
  </si>
  <si>
    <t>Trailer Hitch Bezel</t>
  </si>
  <si>
    <t>RZW</t>
  </si>
  <si>
    <t>Trailer Wiring Harnes</t>
  </si>
  <si>
    <t>SDE</t>
  </si>
  <si>
    <t>Trailer Hitch</t>
  </si>
  <si>
    <t>RWK</t>
  </si>
  <si>
    <t>Painted Bodyside Moldings</t>
  </si>
  <si>
    <t>RZ9</t>
  </si>
  <si>
    <t>Appearance Package Grille</t>
  </si>
  <si>
    <r>
      <rPr>
        <b/>
        <sz val="11"/>
        <color rgb="FF030303"/>
        <rFont val="Calibri"/>
        <family val="2"/>
        <scheme val="minor"/>
      </rPr>
      <t>PCX</t>
    </r>
  </si>
  <si>
    <r>
      <rPr>
        <b/>
        <sz val="11"/>
        <color rgb="FF030303"/>
        <rFont val="Calibri"/>
        <family val="2"/>
        <scheme val="minor"/>
      </rPr>
      <t>PCZ</t>
    </r>
  </si>
  <si>
    <r>
      <rPr>
        <b/>
        <sz val="11"/>
        <color rgb="FF030303"/>
        <rFont val="Calibri"/>
        <family val="2"/>
        <scheme val="minor"/>
      </rPr>
      <t>PDA</t>
    </r>
  </si>
  <si>
    <r>
      <rPr>
        <b/>
        <sz val="11"/>
        <color rgb="FF030303"/>
        <rFont val="Calibri"/>
        <family val="2"/>
        <scheme val="minor"/>
      </rPr>
      <t>PDE</t>
    </r>
  </si>
  <si>
    <r>
      <rPr>
        <b/>
        <sz val="11"/>
        <color rgb="FF030303"/>
        <rFont val="Calibri"/>
        <family val="2"/>
        <scheme val="minor"/>
      </rPr>
      <t>PDH</t>
    </r>
  </si>
  <si>
    <t>RWU</t>
  </si>
  <si>
    <t>SFE</t>
  </si>
  <si>
    <t>VLL</t>
  </si>
  <si>
    <t>VQK</t>
  </si>
  <si>
    <t>WH6</t>
  </si>
  <si>
    <t>All-Weather Floor Liners</t>
  </si>
  <si>
    <t>Wheel Locks</t>
  </si>
  <si>
    <t>All-Weather Floor Mats</t>
  </si>
  <si>
    <t>Roof Rack Cross Rails</t>
  </si>
  <si>
    <t>Front and Rear Splash Guards</t>
  </si>
  <si>
    <t>SBZ</t>
  </si>
  <si>
    <t>VRV</t>
  </si>
  <si>
    <t>VYW</t>
  </si>
  <si>
    <t>Cargo Liner</t>
  </si>
  <si>
    <t>Keyless Entry Keypad</t>
  </si>
  <si>
    <t>Sport Pedal Kit</t>
  </si>
  <si>
    <t>Carpet Floor Mats</t>
  </si>
  <si>
    <t>Vertical Cargo Net</t>
  </si>
  <si>
    <t>Molded Assist Steps</t>
  </si>
  <si>
    <t>Foldable Cargo Organizer</t>
  </si>
  <si>
    <t>ENCLAVE</t>
  </si>
  <si>
    <t>ENCORE GX</t>
  </si>
  <si>
    <t>ENVISION</t>
  </si>
  <si>
    <t>ENVISTA</t>
  </si>
  <si>
    <t>RDI</t>
  </si>
  <si>
    <t>VLI</t>
  </si>
  <si>
    <t>Cargo Mat</t>
  </si>
  <si>
    <t>5LE</t>
  </si>
  <si>
    <t>Universal Garage Door Opener</t>
  </si>
  <si>
    <t>SD3</t>
  </si>
  <si>
    <t>Rear Fold Flat Cargo Organizer</t>
  </si>
  <si>
    <t>Integrated Cargo Liner</t>
  </si>
  <si>
    <t>SAK</t>
  </si>
  <si>
    <t>22" PVD Bright Chrome Alloy Wheels</t>
  </si>
  <si>
    <t>SAY</t>
  </si>
  <si>
    <t>22" High Gloss Black Wheels w/ Machined Accent</t>
  </si>
  <si>
    <t>SHX</t>
  </si>
  <si>
    <t>Cargo Shelf</t>
  </si>
  <si>
    <t>All Weather Cargo Mat</t>
  </si>
  <si>
    <t>Cargo Area Organizer, Collapsible</t>
  </si>
  <si>
    <t>S47</t>
  </si>
  <si>
    <t>Bright Chrome Lug Nuts</t>
  </si>
  <si>
    <t>Front and Rear Molded Splash Guards</t>
  </si>
  <si>
    <t>Horizontal Cargo Net</t>
  </si>
  <si>
    <t>Collapsible Cargo Area Organizer</t>
  </si>
  <si>
    <t>Front and Rear Painted Splash Guards</t>
  </si>
  <si>
    <r>
      <t xml:space="preserve">Roadside Safety Package </t>
    </r>
    <r>
      <rPr>
        <b/>
        <sz val="11"/>
        <color theme="1"/>
        <rFont val="Calibri"/>
        <family val="2"/>
        <scheme val="minor"/>
      </rPr>
      <t>(RYT, S08)</t>
    </r>
  </si>
  <si>
    <r>
      <t xml:space="preserve">Touring Package </t>
    </r>
    <r>
      <rPr>
        <b/>
        <sz val="11"/>
        <color theme="1"/>
        <rFont val="Calibri"/>
        <family val="2"/>
        <scheme val="minor"/>
      </rPr>
      <t>(S1T, VXW</t>
    </r>
    <r>
      <rPr>
        <sz val="11"/>
        <color theme="1"/>
        <rFont val="Calibri"/>
        <family val="2"/>
        <scheme val="minor"/>
      </rPr>
      <t>)</t>
    </r>
  </si>
  <si>
    <r>
      <t>Illumination Package</t>
    </r>
    <r>
      <rPr>
        <b/>
        <sz val="11"/>
        <color theme="1"/>
        <rFont val="Calibri"/>
        <family val="2"/>
        <scheme val="minor"/>
      </rPr>
      <t xml:space="preserve"> (S0M, S3I)</t>
    </r>
  </si>
  <si>
    <r>
      <t xml:space="preserve">Hit the Road Package </t>
    </r>
    <r>
      <rPr>
        <b/>
        <sz val="11"/>
        <color theme="1"/>
        <rFont val="Calibri"/>
        <family val="2"/>
        <scheme val="minor"/>
      </rPr>
      <t>(VXW, VLL)</t>
    </r>
  </si>
  <si>
    <r>
      <t xml:space="preserve">Floorliner Package </t>
    </r>
    <r>
      <rPr>
        <b/>
        <sz val="11"/>
        <color theme="1"/>
        <rFont val="Calibri"/>
        <family val="2"/>
        <scheme val="minor"/>
      </rPr>
      <t>(RIA, RIB, CAV)</t>
    </r>
  </si>
  <si>
    <r>
      <t>Cargo Package</t>
    </r>
    <r>
      <rPr>
        <b/>
        <sz val="11"/>
        <color theme="1"/>
        <rFont val="Calibri"/>
        <family val="2"/>
        <scheme val="minor"/>
      </rPr>
      <t xml:space="preserve"> (VRS, W2D)</t>
    </r>
  </si>
  <si>
    <r>
      <t xml:space="preserve">Buick Interior Protection Package </t>
    </r>
    <r>
      <rPr>
        <b/>
        <sz val="11"/>
        <color theme="1"/>
        <rFont val="Calibri"/>
        <family val="2"/>
        <scheme val="minor"/>
      </rPr>
      <t>(CAV, VKN, CAV)</t>
    </r>
  </si>
  <si>
    <r>
      <t xml:space="preserve">Black Accent Package </t>
    </r>
    <r>
      <rPr>
        <b/>
        <sz val="11"/>
        <color theme="1"/>
        <rFont val="Calibri"/>
        <family val="2"/>
        <scheme val="minor"/>
      </rPr>
      <t>(RXX)</t>
    </r>
  </si>
  <si>
    <r>
      <rPr>
        <sz val="11"/>
        <color rgb="FF030303"/>
        <rFont val="Calibri"/>
        <family val="2"/>
        <scheme val="minor"/>
      </rPr>
      <t>Appearance Package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(RWK, RZ9)</t>
    </r>
  </si>
  <si>
    <r>
      <rPr>
        <sz val="11"/>
        <color rgb="FF030303"/>
        <rFont val="Calibri"/>
        <family val="2"/>
        <scheme val="minor"/>
      </rPr>
      <t>Active Lifestyle Package</t>
    </r>
    <r>
      <rPr>
        <b/>
        <sz val="11"/>
        <rFont val="Calibri"/>
        <family val="2"/>
        <scheme val="minor"/>
      </rPr>
      <t xml:space="preserve"> (PDE, CAV)</t>
    </r>
  </si>
  <si>
    <r>
      <rPr>
        <sz val="11"/>
        <color rgb="FF030303"/>
        <rFont val="Calibri"/>
        <family val="2"/>
        <scheme val="minor"/>
      </rPr>
      <t>Road Trip Package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(VAV, VLL)</t>
    </r>
  </si>
  <si>
    <r>
      <rPr>
        <sz val="11"/>
        <color rgb="FF030303"/>
        <rFont val="Calibri"/>
        <family val="2"/>
        <scheme val="minor"/>
      </rPr>
      <t>Trailering Package</t>
    </r>
    <r>
      <rPr>
        <b/>
        <sz val="11"/>
        <rFont val="Calibri"/>
        <family val="2"/>
        <scheme val="minor"/>
      </rPr>
      <t xml:space="preserve"> (5KE, RZW, SDE)</t>
    </r>
  </si>
  <si>
    <r>
      <rPr>
        <sz val="11"/>
        <color rgb="FF030303"/>
        <rFont val="Calibri"/>
        <family val="2"/>
        <scheme val="minor"/>
      </rPr>
      <t>Interior Protection Package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(CAV, RIA, SBZ)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</si>
</sst>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&quot;$&quot;#,##0"/>
    <numFmt numFmtId="168" formatCode="\$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rgb="FF050505"/>
      <name val="Calibri"/>
      <family val="2"/>
      <scheme val="minor"/>
    </font>
    <font>
      <sz val="11"/>
      <color rgb="FF1F1F1F"/>
      <name val="Calibri"/>
      <family val="2"/>
      <scheme val="minor"/>
    </font>
    <font>
      <b/>
      <sz val="11"/>
      <color rgb="FF05050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10101"/>
      <name val="Calibri"/>
      <family val="2"/>
      <scheme val="minor"/>
    </font>
    <font>
      <sz val="11"/>
      <color rgb="FF030303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1"/>
      <color rgb="FF03030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2" borderId="1" xfId="0" applyFill="1" applyBorder="1"/>
    <xf numFmtId="6" fontId="2" fillId="3" borderId="2" xfId="0" applyNumberFormat="1" applyFont="1" applyFill="1" applyBorder="1"/>
    <xf numFmtId="0" fontId="0" fillId="2" borderId="3" xfId="0" applyFill="1" applyBorder="1"/>
    <xf numFmtId="9" fontId="0" fillId="3" borderId="2" xfId="0" applyNumberFormat="1" applyFill="1" applyBorder="1"/>
    <xf numFmtId="9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9" fontId="2" fillId="2" borderId="6" xfId="2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166" fontId="0" fillId="5" borderId="4" xfId="0" applyNumberForma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shrinkToFit="1"/>
    </xf>
    <xf numFmtId="0" fontId="2" fillId="0" borderId="0" xfId="0" applyFont="1"/>
    <xf numFmtId="166" fontId="2" fillId="5" borderId="4" xfId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166" fontId="3" fillId="4" borderId="4" xfId="0" applyNumberFormat="1" applyFont="1" applyFill="1" applyBorder="1" applyAlignment="1">
      <alignment horizontal="center" vertical="center" shrinkToFit="1"/>
    </xf>
    <xf numFmtId="166" fontId="4" fillId="5" borderId="4" xfId="0" applyNumberFormat="1" applyFont="1" applyFill="1" applyBorder="1" applyAlignment="1">
      <alignment horizontal="center" vertical="center" shrinkToFit="1"/>
    </xf>
    <xf numFmtId="166" fontId="5" fillId="5" borderId="4" xfId="0" applyNumberFormat="1" applyFont="1" applyFill="1" applyBorder="1" applyAlignment="1">
      <alignment horizontal="center" vertical="center" shrinkToFit="1"/>
    </xf>
    <xf numFmtId="166" fontId="2" fillId="4" borderId="4" xfId="1" applyNumberFormat="1" applyFont="1" applyFill="1" applyBorder="1" applyAlignment="1">
      <alignment horizontal="center" vertical="center"/>
    </xf>
    <xf numFmtId="168" fontId="2" fillId="5" borderId="4" xfId="1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166" fontId="0" fillId="5" borderId="4" xfId="0" applyNumberFormat="1" applyFill="1" applyBorder="1" applyAlignment="1">
      <alignment horizontal="center"/>
    </xf>
    <xf numFmtId="166" fontId="2" fillId="5" borderId="4" xfId="1" applyNumberFormat="1" applyFont="1" applyFill="1" applyBorder="1" applyAlignment="1">
      <alignment horizontal="center"/>
    </xf>
    <xf numFmtId="168" fontId="13" fillId="4" borderId="4" xfId="0" applyNumberFormat="1" applyFont="1" applyFill="1" applyBorder="1" applyAlignment="1">
      <alignment horizontal="center" vertical="center" shrinkToFit="1"/>
    </xf>
    <xf numFmtId="168" fontId="0" fillId="5" borderId="4" xfId="0" applyNumberFormat="1" applyFill="1" applyBorder="1" applyAlignment="1">
      <alignment horizontal="center" vertical="center"/>
    </xf>
    <xf numFmtId="168" fontId="13" fillId="5" borderId="4" xfId="0" applyNumberFormat="1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6" fontId="2" fillId="2" borderId="9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166" fontId="2" fillId="2" borderId="9" xfId="0" applyNumberFormat="1" applyFont="1" applyFill="1" applyBorder="1" applyAlignment="1">
      <alignment horizontal="center" vertical="center" wrapText="1"/>
    </xf>
    <xf numFmtId="9" fontId="2" fillId="2" borderId="9" xfId="2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/>
    </xf>
    <xf numFmtId="0" fontId="2" fillId="6" borderId="2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2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66" fontId="2" fillId="4" borderId="11" xfId="1" applyNumberFormat="1" applyFont="1" applyFill="1" applyBorder="1" applyAlignment="1">
      <alignment horizontal="center" vertical="center"/>
    </xf>
    <xf numFmtId="9" fontId="2" fillId="4" borderId="2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9" fontId="2" fillId="4" borderId="2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166" fontId="3" fillId="4" borderId="17" xfId="0" applyNumberFormat="1" applyFont="1" applyFill="1" applyBorder="1" applyAlignment="1">
      <alignment horizontal="center" vertical="center" shrinkToFit="1"/>
    </xf>
    <xf numFmtId="166" fontId="0" fillId="4" borderId="17" xfId="0" applyNumberFormat="1" applyFill="1" applyBorder="1" applyAlignment="1">
      <alignment horizontal="center" vertical="center"/>
    </xf>
    <xf numFmtId="166" fontId="2" fillId="4" borderId="17" xfId="1" applyNumberFormat="1" applyFont="1" applyFill="1" applyBorder="1" applyAlignment="1">
      <alignment horizontal="center" vertical="center"/>
    </xf>
    <xf numFmtId="9" fontId="2" fillId="4" borderId="26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166" fontId="0" fillId="5" borderId="11" xfId="0" applyNumberFormat="1" applyFill="1" applyBorder="1" applyAlignment="1">
      <alignment horizontal="center"/>
    </xf>
    <xf numFmtId="166" fontId="0" fillId="5" borderId="11" xfId="0" applyNumberFormat="1" applyFill="1" applyBorder="1" applyAlignment="1">
      <alignment horizontal="center" vertical="center"/>
    </xf>
    <xf numFmtId="166" fontId="2" fillId="5" borderId="11" xfId="1" applyNumberFormat="1" applyFont="1" applyFill="1" applyBorder="1" applyAlignment="1">
      <alignment horizontal="center" vertical="center"/>
    </xf>
    <xf numFmtId="9" fontId="2" fillId="5" borderId="24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9" fontId="2" fillId="5" borderId="25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9" fontId="2" fillId="5" borderId="25" xfId="0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166" fontId="0" fillId="5" borderId="17" xfId="0" applyNumberFormat="1" applyFill="1" applyBorder="1" applyAlignment="1">
      <alignment horizontal="center"/>
    </xf>
    <xf numFmtId="166" fontId="0" fillId="5" borderId="17" xfId="0" applyNumberFormat="1" applyFill="1" applyBorder="1" applyAlignment="1">
      <alignment horizontal="center" vertical="center"/>
    </xf>
    <xf numFmtId="166" fontId="2" fillId="5" borderId="17" xfId="1" applyNumberFormat="1" applyFont="1" applyFill="1" applyBorder="1" applyAlignment="1">
      <alignment horizontal="center"/>
    </xf>
    <xf numFmtId="9" fontId="2" fillId="5" borderId="26" xfId="0" applyNumberFormat="1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68" fontId="10" fillId="5" borderId="11" xfId="0" applyNumberFormat="1" applyFont="1" applyFill="1" applyBorder="1" applyAlignment="1">
      <alignment horizontal="center" vertical="center" shrinkToFit="1"/>
    </xf>
    <xf numFmtId="168" fontId="11" fillId="5" borderId="11" xfId="0" applyNumberFormat="1" applyFont="1" applyFill="1" applyBorder="1" applyAlignment="1">
      <alignment horizontal="center" vertical="center" shrinkToFit="1"/>
    </xf>
    <xf numFmtId="168" fontId="0" fillId="5" borderId="11" xfId="0" applyNumberFormat="1" applyFill="1" applyBorder="1" applyAlignment="1">
      <alignment horizontal="center" vertical="center"/>
    </xf>
    <xf numFmtId="168" fontId="2" fillId="5" borderId="11" xfId="1" applyNumberFormat="1" applyFont="1" applyFill="1" applyBorder="1" applyAlignment="1">
      <alignment horizontal="center" vertical="center"/>
    </xf>
    <xf numFmtId="168" fontId="13" fillId="5" borderId="17" xfId="0" applyNumberFormat="1" applyFont="1" applyFill="1" applyBorder="1" applyAlignment="1">
      <alignment horizontal="center" vertical="center" shrinkToFit="1"/>
    </xf>
    <xf numFmtId="168" fontId="0" fillId="5" borderId="17" xfId="0" applyNumberFormat="1" applyFill="1" applyBorder="1" applyAlignment="1">
      <alignment horizontal="center" vertical="center"/>
    </xf>
    <xf numFmtId="168" fontId="2" fillId="5" borderId="17" xfId="1" applyNumberFormat="1" applyFont="1" applyFill="1" applyBorder="1" applyAlignment="1">
      <alignment horizontal="center" vertical="center"/>
    </xf>
    <xf numFmtId="9" fontId="2" fillId="5" borderId="26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66" fontId="10" fillId="4" borderId="11" xfId="0" applyNumberFormat="1" applyFont="1" applyFill="1" applyBorder="1" applyAlignment="1">
      <alignment horizontal="center" vertical="center" shrinkToFit="1"/>
    </xf>
    <xf numFmtId="166" fontId="11" fillId="4" borderId="11" xfId="0" applyNumberFormat="1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68" fontId="13" fillId="4" borderId="17" xfId="0" applyNumberFormat="1" applyFont="1" applyFill="1" applyBorder="1" applyAlignment="1">
      <alignment horizontal="center" vertical="center" shrinkToFit="1"/>
    </xf>
    <xf numFmtId="166" fontId="2" fillId="5" borderId="17" xfId="1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168" fontId="13" fillId="5" borderId="11" xfId="0" applyNumberFormat="1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166" fontId="17" fillId="5" borderId="11" xfId="0" applyNumberFormat="1" applyFont="1" applyFill="1" applyBorder="1" applyAlignment="1">
      <alignment horizontal="center" vertical="center"/>
    </xf>
    <xf numFmtId="166" fontId="19" fillId="5" borderId="11" xfId="1" applyNumberFormat="1" applyFont="1" applyFill="1" applyBorder="1" applyAlignment="1">
      <alignment horizontal="center" vertical="center"/>
    </xf>
    <xf numFmtId="9" fontId="19" fillId="5" borderId="24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166" fontId="17" fillId="5" borderId="4" xfId="0" applyNumberFormat="1" applyFont="1" applyFill="1" applyBorder="1" applyAlignment="1">
      <alignment horizontal="center" vertical="center"/>
    </xf>
    <xf numFmtId="166" fontId="19" fillId="5" borderId="4" xfId="1" applyNumberFormat="1" applyFont="1" applyFill="1" applyBorder="1" applyAlignment="1">
      <alignment horizontal="center" vertical="center"/>
    </xf>
    <xf numFmtId="9" fontId="19" fillId="5" borderId="25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/>
    </xf>
    <xf numFmtId="166" fontId="17" fillId="5" borderId="17" xfId="0" applyNumberFormat="1" applyFont="1" applyFill="1" applyBorder="1" applyAlignment="1">
      <alignment horizontal="center" vertical="center"/>
    </xf>
    <xf numFmtId="166" fontId="19" fillId="5" borderId="17" xfId="1" applyNumberFormat="1" applyFont="1" applyFill="1" applyBorder="1" applyAlignment="1">
      <alignment horizontal="center" vertical="center"/>
    </xf>
    <xf numFmtId="9" fontId="19" fillId="5" borderId="26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168" fontId="18" fillId="5" borderId="11" xfId="0" applyNumberFormat="1" applyFont="1" applyFill="1" applyBorder="1" applyAlignment="1">
      <alignment horizontal="center" vertical="center" shrinkToFit="1"/>
    </xf>
    <xf numFmtId="168" fontId="18" fillId="5" borderId="4" xfId="0" applyNumberFormat="1" applyFont="1" applyFill="1" applyBorder="1" applyAlignment="1">
      <alignment horizontal="center" vertical="center" shrinkToFit="1"/>
    </xf>
    <xf numFmtId="168" fontId="18" fillId="5" borderId="17" xfId="0" applyNumberFormat="1" applyFont="1" applyFill="1" applyBorder="1" applyAlignment="1">
      <alignment horizontal="center" vertical="center" shrinkToFit="1"/>
    </xf>
    <xf numFmtId="0" fontId="0" fillId="4" borderId="1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 patternType="solid">
          <fgColor rgb="FFFFE699"/>
          <bgColor rgb="FF000000"/>
        </patternFill>
      </fill>
    </dxf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5F96-8F7F-420C-B5F4-B7EDBCC073FE}">
  <dimension ref="A1:L33"/>
  <sheetViews>
    <sheetView topLeftCell="A7" workbookViewId="0">
      <selection activeCell="B13" sqref="B13"/>
    </sheetView>
  </sheetViews>
  <sheetFormatPr defaultRowHeight="15" x14ac:dyDescent="0.25"/>
  <cols>
    <col min="1" max="1" width="5.5703125" bestFit="1" customWidth="1"/>
    <col min="2" max="2" width="46.5703125" bestFit="1" customWidth="1"/>
    <col min="3" max="3" width="10.7109375" bestFit="1" customWidth="1"/>
    <col min="4" max="4" width="10.5703125" style="7" bestFit="1" customWidth="1"/>
    <col min="5" max="5" width="9" style="7" bestFit="1" customWidth="1"/>
    <col min="6" max="6" width="9.140625" bestFit="1" customWidth="1"/>
    <col min="7" max="7" width="9.140625" style="7" bestFit="1" customWidth="1"/>
    <col min="8" max="8" width="12.42578125" style="6" customWidth="1"/>
    <col min="9" max="9" width="7.7109375" style="5" bestFit="1" customWidth="1"/>
  </cols>
  <sheetData>
    <row r="1" spans="1:12" ht="24" thickBot="1" x14ac:dyDescent="0.4">
      <c r="A1" s="59" t="s">
        <v>91</v>
      </c>
      <c r="B1" s="59"/>
      <c r="C1" s="59"/>
      <c r="D1" s="59"/>
      <c r="E1" s="59"/>
      <c r="F1" s="59"/>
      <c r="G1" s="59"/>
      <c r="H1" s="59"/>
      <c r="I1" s="59"/>
    </row>
    <row r="2" spans="1:12" ht="45.75" thickBot="1" x14ac:dyDescent="0.3">
      <c r="A2" s="8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  <c r="G2" s="12" t="s">
        <v>6</v>
      </c>
      <c r="H2" s="10" t="s">
        <v>7</v>
      </c>
      <c r="I2" s="13" t="s">
        <v>8</v>
      </c>
    </row>
    <row r="3" spans="1:12" x14ac:dyDescent="0.25">
      <c r="A3" s="70" t="s">
        <v>11</v>
      </c>
      <c r="B3" s="145" t="s">
        <v>117</v>
      </c>
      <c r="C3" s="71">
        <v>0.2</v>
      </c>
      <c r="D3" s="72">
        <v>177</v>
      </c>
      <c r="E3" s="72">
        <v>195</v>
      </c>
      <c r="F3" s="72">
        <f t="shared" ref="F3:F10" si="0">(C3*$L$6)*$L$7</f>
        <v>17.75</v>
      </c>
      <c r="G3" s="72">
        <f t="shared" ref="G3:G10" si="1">E3-D3</f>
        <v>18</v>
      </c>
      <c r="H3" s="73">
        <f t="shared" ref="H3:H10" si="2">F3+G3</f>
        <v>35.75</v>
      </c>
      <c r="I3" s="74">
        <f t="shared" ref="I3:I10" si="3">H3/D3</f>
        <v>0.2019774011299435</v>
      </c>
    </row>
    <row r="4" spans="1:12" x14ac:dyDescent="0.25">
      <c r="A4" s="75" t="s">
        <v>21</v>
      </c>
      <c r="B4" s="146" t="s">
        <v>118</v>
      </c>
      <c r="C4" s="14">
        <v>1.8</v>
      </c>
      <c r="D4" s="28">
        <v>2725</v>
      </c>
      <c r="E4" s="28">
        <v>2995</v>
      </c>
      <c r="F4" s="15">
        <f t="shared" si="0"/>
        <v>159.75</v>
      </c>
      <c r="G4" s="15">
        <f t="shared" si="1"/>
        <v>270</v>
      </c>
      <c r="H4" s="31">
        <f t="shared" si="2"/>
        <v>429.75</v>
      </c>
      <c r="I4" s="76">
        <f t="shared" si="3"/>
        <v>0.15770642201834861</v>
      </c>
    </row>
    <row r="5" spans="1:12" ht="15.75" thickBot="1" x14ac:dyDescent="0.3">
      <c r="A5" s="75" t="s">
        <v>22</v>
      </c>
      <c r="B5" s="146" t="s">
        <v>119</v>
      </c>
      <c r="C5" s="16">
        <v>1</v>
      </c>
      <c r="D5" s="28">
        <v>1633</v>
      </c>
      <c r="E5" s="28">
        <v>1795</v>
      </c>
      <c r="F5" s="15">
        <f t="shared" si="0"/>
        <v>88.75</v>
      </c>
      <c r="G5" s="15">
        <f t="shared" si="1"/>
        <v>162</v>
      </c>
      <c r="H5" s="31">
        <f t="shared" si="2"/>
        <v>250.75</v>
      </c>
      <c r="I5" s="76">
        <f t="shared" si="3"/>
        <v>0.15355174525413351</v>
      </c>
    </row>
    <row r="6" spans="1:12" ht="15.75" thickBot="1" x14ac:dyDescent="0.3">
      <c r="A6" s="75" t="s">
        <v>23</v>
      </c>
      <c r="B6" s="146" t="s">
        <v>120</v>
      </c>
      <c r="C6" s="14">
        <v>1.4</v>
      </c>
      <c r="D6" s="28">
        <v>1501.5</v>
      </c>
      <c r="E6" s="28">
        <v>1650</v>
      </c>
      <c r="F6" s="15">
        <f t="shared" si="0"/>
        <v>124.25</v>
      </c>
      <c r="G6" s="15">
        <f t="shared" si="1"/>
        <v>148.5</v>
      </c>
      <c r="H6" s="31">
        <f t="shared" si="2"/>
        <v>272.75</v>
      </c>
      <c r="I6" s="76">
        <f t="shared" si="3"/>
        <v>0.18165168165168166</v>
      </c>
      <c r="K6" s="1" t="s">
        <v>9</v>
      </c>
      <c r="L6" s="2">
        <v>125</v>
      </c>
    </row>
    <row r="7" spans="1:12" ht="15.75" thickBot="1" x14ac:dyDescent="0.3">
      <c r="A7" s="75" t="s">
        <v>24</v>
      </c>
      <c r="B7" s="146" t="s">
        <v>121</v>
      </c>
      <c r="C7" s="14">
        <v>0.4</v>
      </c>
      <c r="D7" s="28">
        <v>268.45</v>
      </c>
      <c r="E7" s="28">
        <v>295</v>
      </c>
      <c r="F7" s="15">
        <f t="shared" si="0"/>
        <v>35.5</v>
      </c>
      <c r="G7" s="15">
        <f t="shared" si="1"/>
        <v>26.550000000000011</v>
      </c>
      <c r="H7" s="31">
        <f t="shared" si="2"/>
        <v>62.050000000000011</v>
      </c>
      <c r="I7" s="76">
        <f t="shared" si="3"/>
        <v>0.23114173961631593</v>
      </c>
      <c r="K7" s="3" t="s">
        <v>10</v>
      </c>
      <c r="L7" s="4">
        <v>0.71</v>
      </c>
    </row>
    <row r="8" spans="1:12" x14ac:dyDescent="0.25">
      <c r="A8" s="75" t="s">
        <v>25</v>
      </c>
      <c r="B8" s="146" t="s">
        <v>122</v>
      </c>
      <c r="C8" s="14">
        <v>0.2</v>
      </c>
      <c r="D8" s="28">
        <v>318.5</v>
      </c>
      <c r="E8" s="28">
        <v>350</v>
      </c>
      <c r="F8" s="15">
        <f t="shared" si="0"/>
        <v>17.75</v>
      </c>
      <c r="G8" s="15">
        <f t="shared" si="1"/>
        <v>31.5</v>
      </c>
      <c r="H8" s="31">
        <f t="shared" si="2"/>
        <v>49.25</v>
      </c>
      <c r="I8" s="76">
        <f t="shared" si="3"/>
        <v>0.15463108320251179</v>
      </c>
    </row>
    <row r="9" spans="1:12" x14ac:dyDescent="0.25">
      <c r="A9" s="75" t="s">
        <v>26</v>
      </c>
      <c r="B9" s="146" t="s">
        <v>123</v>
      </c>
      <c r="C9" s="14">
        <v>0.4</v>
      </c>
      <c r="D9" s="28">
        <v>227.5</v>
      </c>
      <c r="E9" s="28">
        <v>250</v>
      </c>
      <c r="F9" s="15">
        <f t="shared" si="0"/>
        <v>35.5</v>
      </c>
      <c r="G9" s="15">
        <f t="shared" si="1"/>
        <v>22.5</v>
      </c>
      <c r="H9" s="31">
        <f t="shared" si="2"/>
        <v>58</v>
      </c>
      <c r="I9" s="76">
        <f t="shared" si="3"/>
        <v>0.25494505494505493</v>
      </c>
    </row>
    <row r="10" spans="1:12" ht="15.75" thickBot="1" x14ac:dyDescent="0.3">
      <c r="A10" s="77" t="s">
        <v>27</v>
      </c>
      <c r="B10" s="147" t="s">
        <v>124</v>
      </c>
      <c r="C10" s="78">
        <v>0.5</v>
      </c>
      <c r="D10" s="79">
        <v>864.5</v>
      </c>
      <c r="E10" s="79">
        <v>950</v>
      </c>
      <c r="F10" s="80">
        <f t="shared" si="0"/>
        <v>44.375</v>
      </c>
      <c r="G10" s="80">
        <f t="shared" si="1"/>
        <v>85.5</v>
      </c>
      <c r="H10" s="81">
        <f t="shared" si="2"/>
        <v>129.875</v>
      </c>
      <c r="I10" s="82">
        <f t="shared" si="3"/>
        <v>0.15023134759976864</v>
      </c>
    </row>
    <row r="11" spans="1:12" x14ac:dyDescent="0.25">
      <c r="A11" s="33" t="s">
        <v>17</v>
      </c>
      <c r="B11" s="37" t="s">
        <v>18</v>
      </c>
      <c r="C11" s="60" t="s">
        <v>54</v>
      </c>
      <c r="D11" s="61"/>
      <c r="E11" s="61"/>
      <c r="F11" s="61"/>
      <c r="G11" s="61"/>
      <c r="H11" s="61"/>
      <c r="I11" s="62"/>
    </row>
    <row r="12" spans="1:12" x14ac:dyDescent="0.25">
      <c r="A12" s="34" t="s">
        <v>19</v>
      </c>
      <c r="B12" s="38" t="s">
        <v>20</v>
      </c>
      <c r="C12" s="63"/>
      <c r="D12" s="64"/>
      <c r="E12" s="64"/>
      <c r="F12" s="64"/>
      <c r="G12" s="64"/>
      <c r="H12" s="64"/>
      <c r="I12" s="65"/>
    </row>
    <row r="13" spans="1:12" ht="15" customHeight="1" x14ac:dyDescent="0.25">
      <c r="A13" s="35" t="s">
        <v>35</v>
      </c>
      <c r="B13" s="38" t="s">
        <v>36</v>
      </c>
      <c r="C13" s="63"/>
      <c r="D13" s="64"/>
      <c r="E13" s="64"/>
      <c r="F13" s="64"/>
      <c r="G13" s="64"/>
      <c r="H13" s="64"/>
      <c r="I13" s="65"/>
    </row>
    <row r="14" spans="1:12" x14ac:dyDescent="0.25">
      <c r="A14" s="35" t="s">
        <v>37</v>
      </c>
      <c r="B14" s="38" t="s">
        <v>38</v>
      </c>
      <c r="C14" s="63"/>
      <c r="D14" s="64"/>
      <c r="E14" s="64"/>
      <c r="F14" s="64"/>
      <c r="G14" s="64"/>
      <c r="H14" s="64"/>
      <c r="I14" s="65"/>
    </row>
    <row r="15" spans="1:12" x14ac:dyDescent="0.25">
      <c r="A15" s="35" t="s">
        <v>39</v>
      </c>
      <c r="B15" s="38" t="s">
        <v>40</v>
      </c>
      <c r="C15" s="63"/>
      <c r="D15" s="64"/>
      <c r="E15" s="64"/>
      <c r="F15" s="64"/>
      <c r="G15" s="64"/>
      <c r="H15" s="64"/>
      <c r="I15" s="65"/>
    </row>
    <row r="16" spans="1:12" x14ac:dyDescent="0.25">
      <c r="A16" s="35" t="s">
        <v>41</v>
      </c>
      <c r="B16" s="38" t="s">
        <v>42</v>
      </c>
      <c r="C16" s="63"/>
      <c r="D16" s="64"/>
      <c r="E16" s="64"/>
      <c r="F16" s="64"/>
      <c r="G16" s="64"/>
      <c r="H16" s="64"/>
      <c r="I16" s="65"/>
    </row>
    <row r="17" spans="1:9" x14ac:dyDescent="0.25">
      <c r="A17" s="35" t="s">
        <v>48</v>
      </c>
      <c r="B17" s="38" t="s">
        <v>49</v>
      </c>
      <c r="C17" s="63"/>
      <c r="D17" s="64"/>
      <c r="E17" s="64"/>
      <c r="F17" s="64"/>
      <c r="G17" s="64"/>
      <c r="H17" s="64"/>
      <c r="I17" s="65"/>
    </row>
    <row r="18" spans="1:9" ht="15.75" thickBot="1" x14ac:dyDescent="0.3">
      <c r="A18" s="36" t="s">
        <v>50</v>
      </c>
      <c r="B18" s="39" t="s">
        <v>51</v>
      </c>
      <c r="C18" s="66"/>
      <c r="D18" s="67"/>
      <c r="E18" s="67"/>
      <c r="F18" s="67"/>
      <c r="G18" s="67"/>
      <c r="H18" s="67"/>
      <c r="I18" s="68"/>
    </row>
    <row r="19" spans="1:9" x14ac:dyDescent="0.25">
      <c r="A19" s="83" t="s">
        <v>43</v>
      </c>
      <c r="B19" s="84" t="s">
        <v>102</v>
      </c>
      <c r="C19" s="85">
        <v>0.1</v>
      </c>
      <c r="D19" s="86">
        <v>159.25</v>
      </c>
      <c r="E19" s="85">
        <v>175</v>
      </c>
      <c r="F19" s="87">
        <f t="shared" ref="F19:F33" si="4">(C19*$L$6)*$L$7</f>
        <v>8.875</v>
      </c>
      <c r="G19" s="87">
        <f t="shared" ref="G19:G33" si="5">E19-D19</f>
        <v>15.75</v>
      </c>
      <c r="H19" s="88">
        <f t="shared" ref="H19:H33" si="6">F19+G19</f>
        <v>24.625</v>
      </c>
      <c r="I19" s="89">
        <f t="shared" ref="I19:I33" si="7">H19/D19</f>
        <v>0.15463108320251179</v>
      </c>
    </row>
    <row r="20" spans="1:9" x14ac:dyDescent="0.25">
      <c r="A20" s="90" t="s">
        <v>28</v>
      </c>
      <c r="B20" s="17" t="s">
        <v>12</v>
      </c>
      <c r="C20" s="18">
        <v>0.5</v>
      </c>
      <c r="D20" s="29">
        <v>228</v>
      </c>
      <c r="E20" s="30">
        <v>250</v>
      </c>
      <c r="F20" s="19">
        <f t="shared" si="4"/>
        <v>44.375</v>
      </c>
      <c r="G20" s="19">
        <f t="shared" si="5"/>
        <v>22</v>
      </c>
      <c r="H20" s="26">
        <f t="shared" si="6"/>
        <v>66.375</v>
      </c>
      <c r="I20" s="91">
        <f t="shared" si="7"/>
        <v>0.29111842105263158</v>
      </c>
    </row>
    <row r="21" spans="1:9" x14ac:dyDescent="0.25">
      <c r="A21" s="90" t="s">
        <v>29</v>
      </c>
      <c r="B21" s="17" t="s">
        <v>13</v>
      </c>
      <c r="C21" s="18">
        <v>0.1</v>
      </c>
      <c r="D21" s="29">
        <v>159.25</v>
      </c>
      <c r="E21" s="30">
        <v>175</v>
      </c>
      <c r="F21" s="19">
        <f t="shared" si="4"/>
        <v>8.875</v>
      </c>
      <c r="G21" s="19">
        <f t="shared" si="5"/>
        <v>15.75</v>
      </c>
      <c r="H21" s="26">
        <f t="shared" si="6"/>
        <v>24.625</v>
      </c>
      <c r="I21" s="91">
        <f t="shared" si="7"/>
        <v>0.15463108320251179</v>
      </c>
    </row>
    <row r="22" spans="1:9" x14ac:dyDescent="0.25">
      <c r="A22" s="92" t="s">
        <v>103</v>
      </c>
      <c r="B22" s="27" t="s">
        <v>104</v>
      </c>
      <c r="C22" s="18">
        <v>0.8</v>
      </c>
      <c r="D22" s="30">
        <v>2179.4499999999998</v>
      </c>
      <c r="E22" s="30">
        <v>2395</v>
      </c>
      <c r="F22" s="19">
        <f t="shared" si="4"/>
        <v>71</v>
      </c>
      <c r="G22" s="19">
        <f t="shared" si="5"/>
        <v>215.55000000000018</v>
      </c>
      <c r="H22" s="26">
        <f t="shared" si="6"/>
        <v>286.55000000000018</v>
      </c>
      <c r="I22" s="91">
        <f t="shared" si="7"/>
        <v>0.13147812521507729</v>
      </c>
    </row>
    <row r="23" spans="1:9" x14ac:dyDescent="0.25">
      <c r="A23" s="92" t="s">
        <v>105</v>
      </c>
      <c r="B23" s="27" t="s">
        <v>106</v>
      </c>
      <c r="C23" s="18">
        <v>0.8</v>
      </c>
      <c r="D23" s="30">
        <v>2179.4499999999998</v>
      </c>
      <c r="E23" s="30">
        <v>2395</v>
      </c>
      <c r="F23" s="19">
        <f t="shared" si="4"/>
        <v>71</v>
      </c>
      <c r="G23" s="19">
        <f t="shared" si="5"/>
        <v>215.55000000000018</v>
      </c>
      <c r="H23" s="26">
        <f t="shared" si="6"/>
        <v>286.55000000000018</v>
      </c>
      <c r="I23" s="91">
        <f t="shared" si="7"/>
        <v>0.13147812521507729</v>
      </c>
    </row>
    <row r="24" spans="1:9" x14ac:dyDescent="0.25">
      <c r="A24" s="90" t="s">
        <v>30</v>
      </c>
      <c r="B24" s="17" t="s">
        <v>14</v>
      </c>
      <c r="C24" s="18">
        <v>0.2</v>
      </c>
      <c r="D24" s="29">
        <v>137</v>
      </c>
      <c r="E24" s="30">
        <v>150</v>
      </c>
      <c r="F24" s="19">
        <f t="shared" si="4"/>
        <v>17.75</v>
      </c>
      <c r="G24" s="19">
        <f t="shared" si="5"/>
        <v>13</v>
      </c>
      <c r="H24" s="26">
        <f t="shared" si="6"/>
        <v>30.75</v>
      </c>
      <c r="I24" s="91">
        <f t="shared" si="7"/>
        <v>0.22445255474452555</v>
      </c>
    </row>
    <row r="25" spans="1:9" ht="15" customHeight="1" x14ac:dyDescent="0.25">
      <c r="A25" s="90" t="s">
        <v>31</v>
      </c>
      <c r="B25" s="27" t="s">
        <v>90</v>
      </c>
      <c r="C25" s="18">
        <v>0.1</v>
      </c>
      <c r="D25" s="29">
        <v>177</v>
      </c>
      <c r="E25" s="30">
        <v>195</v>
      </c>
      <c r="F25" s="19">
        <f t="shared" si="4"/>
        <v>8.875</v>
      </c>
      <c r="G25" s="19">
        <f t="shared" si="5"/>
        <v>18</v>
      </c>
      <c r="H25" s="26">
        <f t="shared" si="6"/>
        <v>26.875</v>
      </c>
      <c r="I25" s="91">
        <f t="shared" si="7"/>
        <v>0.1518361581920904</v>
      </c>
    </row>
    <row r="26" spans="1:9" x14ac:dyDescent="0.25">
      <c r="A26" s="90" t="s">
        <v>32</v>
      </c>
      <c r="B26" s="17" t="s">
        <v>15</v>
      </c>
      <c r="C26" s="18">
        <v>0.1</v>
      </c>
      <c r="D26" s="30">
        <v>114</v>
      </c>
      <c r="E26" s="30">
        <v>125</v>
      </c>
      <c r="F26" s="19">
        <f t="shared" si="4"/>
        <v>8.875</v>
      </c>
      <c r="G26" s="19">
        <f t="shared" si="5"/>
        <v>11</v>
      </c>
      <c r="H26" s="26">
        <f t="shared" si="6"/>
        <v>19.875</v>
      </c>
      <c r="I26" s="91">
        <f t="shared" si="7"/>
        <v>0.17434210526315788</v>
      </c>
    </row>
    <row r="27" spans="1:9" x14ac:dyDescent="0.25">
      <c r="A27" s="90" t="s">
        <v>46</v>
      </c>
      <c r="B27" s="17" t="s">
        <v>47</v>
      </c>
      <c r="C27" s="18">
        <v>0.1</v>
      </c>
      <c r="D27" s="29">
        <v>259.35000000000002</v>
      </c>
      <c r="E27" s="29">
        <v>285</v>
      </c>
      <c r="F27" s="19">
        <f t="shared" si="4"/>
        <v>8.875</v>
      </c>
      <c r="G27" s="19">
        <f t="shared" si="5"/>
        <v>25.649999999999977</v>
      </c>
      <c r="H27" s="26">
        <f t="shared" si="6"/>
        <v>34.524999999999977</v>
      </c>
      <c r="I27" s="91">
        <f t="shared" si="7"/>
        <v>0.13312126470021196</v>
      </c>
    </row>
    <row r="28" spans="1:9" x14ac:dyDescent="0.25">
      <c r="A28" s="90" t="s">
        <v>33</v>
      </c>
      <c r="B28" s="17" t="s">
        <v>16</v>
      </c>
      <c r="C28" s="18">
        <v>0.4</v>
      </c>
      <c r="D28" s="29">
        <v>359</v>
      </c>
      <c r="E28" s="30">
        <v>395</v>
      </c>
      <c r="F28" s="19">
        <f t="shared" si="4"/>
        <v>35.5</v>
      </c>
      <c r="G28" s="19">
        <f t="shared" si="5"/>
        <v>36</v>
      </c>
      <c r="H28" s="26">
        <f t="shared" si="6"/>
        <v>71.5</v>
      </c>
      <c r="I28" s="91">
        <f t="shared" si="7"/>
        <v>0.19916434540389971</v>
      </c>
    </row>
    <row r="29" spans="1:9" x14ac:dyDescent="0.25">
      <c r="A29" s="90" t="s">
        <v>34</v>
      </c>
      <c r="B29" s="27" t="s">
        <v>80</v>
      </c>
      <c r="C29" s="20">
        <v>1</v>
      </c>
      <c r="D29" s="29">
        <v>341</v>
      </c>
      <c r="E29" s="30">
        <v>375</v>
      </c>
      <c r="F29" s="19">
        <f t="shared" si="4"/>
        <v>88.75</v>
      </c>
      <c r="G29" s="19">
        <f t="shared" si="5"/>
        <v>34</v>
      </c>
      <c r="H29" s="26">
        <f t="shared" si="6"/>
        <v>122.75</v>
      </c>
      <c r="I29" s="91">
        <f t="shared" si="7"/>
        <v>0.35997067448680353</v>
      </c>
    </row>
    <row r="30" spans="1:9" x14ac:dyDescent="0.25">
      <c r="A30" s="90" t="s">
        <v>45</v>
      </c>
      <c r="B30" s="27" t="s">
        <v>89</v>
      </c>
      <c r="C30" s="20">
        <v>1</v>
      </c>
      <c r="D30" s="30">
        <v>1069</v>
      </c>
      <c r="E30" s="30">
        <v>1175</v>
      </c>
      <c r="F30" s="19">
        <f t="shared" si="4"/>
        <v>88.75</v>
      </c>
      <c r="G30" s="19">
        <f t="shared" si="5"/>
        <v>106</v>
      </c>
      <c r="H30" s="26">
        <f t="shared" si="6"/>
        <v>194.75</v>
      </c>
      <c r="I30" s="91">
        <f t="shared" si="7"/>
        <v>0.18217960710944808</v>
      </c>
    </row>
    <row r="31" spans="1:9" x14ac:dyDescent="0.25">
      <c r="A31" s="90" t="s">
        <v>107</v>
      </c>
      <c r="B31" s="17" t="s">
        <v>108</v>
      </c>
      <c r="C31" s="18">
        <v>0.1</v>
      </c>
      <c r="D31" s="40">
        <v>136.5</v>
      </c>
      <c r="E31" s="40">
        <v>150</v>
      </c>
      <c r="F31" s="19">
        <f t="shared" si="4"/>
        <v>8.875</v>
      </c>
      <c r="G31" s="40">
        <f t="shared" si="5"/>
        <v>13.5</v>
      </c>
      <c r="H31" s="41">
        <f t="shared" si="6"/>
        <v>22.375</v>
      </c>
      <c r="I31" s="93">
        <f t="shared" si="7"/>
        <v>0.16391941391941392</v>
      </c>
    </row>
    <row r="32" spans="1:9" x14ac:dyDescent="0.25">
      <c r="A32" s="90" t="s">
        <v>96</v>
      </c>
      <c r="B32" s="17" t="s">
        <v>109</v>
      </c>
      <c r="C32" s="18">
        <v>0.1</v>
      </c>
      <c r="D32" s="40">
        <v>113.75</v>
      </c>
      <c r="E32" s="40">
        <v>125</v>
      </c>
      <c r="F32" s="19">
        <f t="shared" si="4"/>
        <v>8.875</v>
      </c>
      <c r="G32" s="40">
        <f t="shared" si="5"/>
        <v>11.25</v>
      </c>
      <c r="H32" s="41">
        <f t="shared" si="6"/>
        <v>20.125</v>
      </c>
      <c r="I32" s="93">
        <f t="shared" si="7"/>
        <v>0.17692307692307693</v>
      </c>
    </row>
    <row r="33" spans="1:9" ht="15.75" thickBot="1" x14ac:dyDescent="0.3">
      <c r="A33" s="94" t="s">
        <v>52</v>
      </c>
      <c r="B33" s="95" t="s">
        <v>53</v>
      </c>
      <c r="C33" s="96">
        <v>0.1</v>
      </c>
      <c r="D33" s="97">
        <v>68.25</v>
      </c>
      <c r="E33" s="97">
        <v>75</v>
      </c>
      <c r="F33" s="98">
        <f t="shared" si="4"/>
        <v>8.875</v>
      </c>
      <c r="G33" s="97">
        <f t="shared" si="5"/>
        <v>6.75</v>
      </c>
      <c r="H33" s="99">
        <f t="shared" si="6"/>
        <v>15.625</v>
      </c>
      <c r="I33" s="100">
        <f t="shared" si="7"/>
        <v>0.22893772893772893</v>
      </c>
    </row>
  </sheetData>
  <sortState xmlns:xlrd2="http://schemas.microsoft.com/office/spreadsheetml/2017/richdata2" ref="A3:I31">
    <sortCondition sortBy="cellColor" ref="A3:A31" dxfId="1"/>
    <sortCondition descending="1" sortBy="cellColor" ref="A3:A31" dxfId="0"/>
  </sortState>
  <mergeCells count="2">
    <mergeCell ref="A1:I1"/>
    <mergeCell ref="C11:I1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9EC00-A7FC-4DA3-83E0-15C209BBBABA}">
  <dimension ref="A1:L28"/>
  <sheetViews>
    <sheetView topLeftCell="A2" workbookViewId="0">
      <selection activeCell="B21" sqref="B21"/>
    </sheetView>
  </sheetViews>
  <sheetFormatPr defaultRowHeight="15" x14ac:dyDescent="0.25"/>
  <cols>
    <col min="2" max="2" width="39.7109375" bestFit="1" customWidth="1"/>
    <col min="3" max="3" width="10.7109375" bestFit="1" customWidth="1"/>
    <col min="6" max="6" width="11.5703125" customWidth="1"/>
    <col min="8" max="8" width="13.42578125" customWidth="1"/>
  </cols>
  <sheetData>
    <row r="1" spans="1:12" ht="24" thickBot="1" x14ac:dyDescent="0.4">
      <c r="A1" s="59" t="s">
        <v>92</v>
      </c>
      <c r="B1" s="59"/>
      <c r="C1" s="59"/>
      <c r="D1" s="59"/>
      <c r="E1" s="59"/>
      <c r="F1" s="59"/>
      <c r="G1" s="59"/>
      <c r="H1" s="59"/>
      <c r="I1" s="59"/>
    </row>
    <row r="2" spans="1:12" ht="45.75" thickBot="1" x14ac:dyDescent="0.3">
      <c r="A2" s="8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  <c r="G2" s="12" t="s">
        <v>6</v>
      </c>
      <c r="H2" s="10" t="s">
        <v>7</v>
      </c>
      <c r="I2" s="13" t="s">
        <v>8</v>
      </c>
    </row>
    <row r="3" spans="1:12" x14ac:dyDescent="0.25">
      <c r="A3" s="112" t="s">
        <v>66</v>
      </c>
      <c r="B3" s="113" t="s">
        <v>125</v>
      </c>
      <c r="C3" s="71">
        <v>2.5</v>
      </c>
      <c r="D3" s="114">
        <v>750.75</v>
      </c>
      <c r="E3" s="115">
        <v>825</v>
      </c>
      <c r="F3" s="72">
        <f>(C3*$L$6)*$L$7</f>
        <v>221.875</v>
      </c>
      <c r="G3" s="72">
        <f>E3-D3</f>
        <v>74.25</v>
      </c>
      <c r="H3" s="73">
        <f>F3+G3</f>
        <v>296.125</v>
      </c>
      <c r="I3" s="74">
        <f>H3/D3</f>
        <v>0.39443889443889446</v>
      </c>
    </row>
    <row r="4" spans="1:12" x14ac:dyDescent="0.25">
      <c r="A4" s="116" t="s">
        <v>67</v>
      </c>
      <c r="B4" s="21" t="s">
        <v>126</v>
      </c>
      <c r="C4" s="14">
        <v>2.2999999999999998</v>
      </c>
      <c r="D4" s="42">
        <v>750.75</v>
      </c>
      <c r="E4" s="42">
        <v>825</v>
      </c>
      <c r="F4" s="15">
        <f>(C4*$L$6)*$L$7</f>
        <v>204.125</v>
      </c>
      <c r="G4" s="15">
        <f>E4-D4</f>
        <v>74.25</v>
      </c>
      <c r="H4" s="31">
        <f>F4+G4</f>
        <v>278.375</v>
      </c>
      <c r="I4" s="76">
        <f>H4/D4</f>
        <v>0.37079587079587079</v>
      </c>
    </row>
    <row r="5" spans="1:12" ht="15.75" thickBot="1" x14ac:dyDescent="0.3">
      <c r="A5" s="116" t="s">
        <v>68</v>
      </c>
      <c r="B5" s="21" t="s">
        <v>127</v>
      </c>
      <c r="C5" s="14">
        <v>0.3</v>
      </c>
      <c r="D5" s="42">
        <v>773.5</v>
      </c>
      <c r="E5" s="42">
        <v>850</v>
      </c>
      <c r="F5" s="15">
        <f>(C5*$L$6)*$L$7</f>
        <v>26.625</v>
      </c>
      <c r="G5" s="15">
        <f>E5-D5</f>
        <v>76.5</v>
      </c>
      <c r="H5" s="31">
        <f>F5+G5</f>
        <v>103.125</v>
      </c>
      <c r="I5" s="76">
        <f>H5/D5</f>
        <v>0.13332255979314803</v>
      </c>
    </row>
    <row r="6" spans="1:12" ht="15.75" thickBot="1" x14ac:dyDescent="0.3">
      <c r="A6" s="116" t="s">
        <v>69</v>
      </c>
      <c r="B6" s="21" t="s">
        <v>128</v>
      </c>
      <c r="C6" s="14">
        <v>2.2000000000000002</v>
      </c>
      <c r="D6" s="42">
        <v>659.75</v>
      </c>
      <c r="E6" s="42">
        <v>725</v>
      </c>
      <c r="F6" s="15">
        <f>(C6*$L$6)*$L$7</f>
        <v>195.25</v>
      </c>
      <c r="G6" s="15">
        <f>E6-D6</f>
        <v>65.25</v>
      </c>
      <c r="H6" s="31">
        <f>F6+G6</f>
        <v>260.5</v>
      </c>
      <c r="I6" s="76">
        <f>H6/D6</f>
        <v>0.39484653277756726</v>
      </c>
      <c r="K6" s="1" t="s">
        <v>9</v>
      </c>
      <c r="L6" s="2">
        <v>125</v>
      </c>
    </row>
    <row r="7" spans="1:12" ht="15.75" thickBot="1" x14ac:dyDescent="0.3">
      <c r="A7" s="117" t="s">
        <v>70</v>
      </c>
      <c r="B7" s="118" t="s">
        <v>129</v>
      </c>
      <c r="C7" s="78">
        <v>0.3</v>
      </c>
      <c r="D7" s="119">
        <v>450.45</v>
      </c>
      <c r="E7" s="119">
        <v>495</v>
      </c>
      <c r="F7" s="80">
        <f>(C7*$L$6)*$L$7</f>
        <v>26.625</v>
      </c>
      <c r="G7" s="80">
        <f>E7-D7</f>
        <v>44.550000000000011</v>
      </c>
      <c r="H7" s="81">
        <f>F7+G7</f>
        <v>71.175000000000011</v>
      </c>
      <c r="I7" s="82">
        <f>H7/D7</f>
        <v>0.15800865800865804</v>
      </c>
      <c r="K7" s="3" t="s">
        <v>10</v>
      </c>
      <c r="L7" s="4">
        <v>0.71</v>
      </c>
    </row>
    <row r="8" spans="1:12" x14ac:dyDescent="0.25">
      <c r="A8" s="45" t="s">
        <v>56</v>
      </c>
      <c r="B8" s="48" t="s">
        <v>57</v>
      </c>
      <c r="C8" s="49">
        <v>0.6</v>
      </c>
      <c r="D8" s="60" t="s">
        <v>54</v>
      </c>
      <c r="E8" s="61"/>
      <c r="F8" s="61"/>
      <c r="G8" s="61"/>
      <c r="H8" s="61"/>
      <c r="I8" s="62"/>
    </row>
    <row r="9" spans="1:12" x14ac:dyDescent="0.25">
      <c r="A9" s="46" t="s">
        <v>58</v>
      </c>
      <c r="B9" s="22" t="s">
        <v>59</v>
      </c>
      <c r="C9" s="50">
        <v>0.1</v>
      </c>
      <c r="D9" s="63"/>
      <c r="E9" s="64"/>
      <c r="F9" s="64"/>
      <c r="G9" s="64"/>
      <c r="H9" s="64"/>
      <c r="I9" s="65"/>
    </row>
    <row r="10" spans="1:12" x14ac:dyDescent="0.25">
      <c r="A10" s="46" t="s">
        <v>60</v>
      </c>
      <c r="B10" s="22" t="s">
        <v>61</v>
      </c>
      <c r="C10" s="50">
        <v>1</v>
      </c>
      <c r="D10" s="63"/>
      <c r="E10" s="64"/>
      <c r="F10" s="64"/>
      <c r="G10" s="64"/>
      <c r="H10" s="64"/>
      <c r="I10" s="65"/>
    </row>
    <row r="11" spans="1:12" x14ac:dyDescent="0.25">
      <c r="A11" s="46" t="s">
        <v>62</v>
      </c>
      <c r="B11" s="22" t="s">
        <v>63</v>
      </c>
      <c r="C11" s="50">
        <v>1</v>
      </c>
      <c r="D11" s="63"/>
      <c r="E11" s="64"/>
      <c r="F11" s="64"/>
      <c r="G11" s="64"/>
      <c r="H11" s="64"/>
      <c r="I11" s="65"/>
    </row>
    <row r="12" spans="1:12" ht="15.75" thickBot="1" x14ac:dyDescent="0.3">
      <c r="A12" s="47" t="s">
        <v>64</v>
      </c>
      <c r="B12" s="51" t="s">
        <v>65</v>
      </c>
      <c r="C12" s="52">
        <v>1.5</v>
      </c>
      <c r="D12" s="66"/>
      <c r="E12" s="67"/>
      <c r="F12" s="67"/>
      <c r="G12" s="67"/>
      <c r="H12" s="67"/>
      <c r="I12" s="68"/>
    </row>
    <row r="13" spans="1:12" x14ac:dyDescent="0.25">
      <c r="A13" s="101" t="s">
        <v>43</v>
      </c>
      <c r="B13" s="102" t="s">
        <v>55</v>
      </c>
      <c r="C13" s="103">
        <v>0.5</v>
      </c>
      <c r="D13" s="104">
        <v>177.45</v>
      </c>
      <c r="E13" s="105">
        <v>195</v>
      </c>
      <c r="F13" s="106">
        <f t="shared" ref="F13:F26" si="0">(C13*$L$6)*$L$7</f>
        <v>44.375</v>
      </c>
      <c r="G13" s="106">
        <f t="shared" ref="G13:G26" si="1">E13-D13</f>
        <v>17.550000000000011</v>
      </c>
      <c r="H13" s="107">
        <f t="shared" ref="H13:H26" si="2">F13+G13</f>
        <v>61.925000000000011</v>
      </c>
      <c r="I13" s="89">
        <f t="shared" ref="I13:I26" si="3">H13/D13</f>
        <v>0.34897154127923369</v>
      </c>
    </row>
    <row r="14" spans="1:12" x14ac:dyDescent="0.25">
      <c r="A14" s="90" t="s">
        <v>95</v>
      </c>
      <c r="B14" s="17" t="s">
        <v>85</v>
      </c>
      <c r="C14" s="18">
        <v>0.5</v>
      </c>
      <c r="D14" s="44">
        <v>268.45</v>
      </c>
      <c r="E14" s="44">
        <v>295</v>
      </c>
      <c r="F14" s="43">
        <f t="shared" si="0"/>
        <v>44.375</v>
      </c>
      <c r="G14" s="43">
        <f t="shared" si="1"/>
        <v>26.550000000000011</v>
      </c>
      <c r="H14" s="32">
        <f t="shared" si="2"/>
        <v>70.925000000000011</v>
      </c>
      <c r="I14" s="91">
        <f t="shared" si="3"/>
        <v>0.26420189979512021</v>
      </c>
    </row>
    <row r="15" spans="1:12" x14ac:dyDescent="0.25">
      <c r="A15" s="90" t="s">
        <v>35</v>
      </c>
      <c r="B15" s="17" t="s">
        <v>76</v>
      </c>
      <c r="C15" s="18">
        <v>0.1</v>
      </c>
      <c r="D15" s="44">
        <v>227.5</v>
      </c>
      <c r="E15" s="44">
        <v>250</v>
      </c>
      <c r="F15" s="43">
        <f t="shared" si="0"/>
        <v>8.875</v>
      </c>
      <c r="G15" s="43">
        <f t="shared" si="1"/>
        <v>22.5</v>
      </c>
      <c r="H15" s="32">
        <f t="shared" si="2"/>
        <v>31.375</v>
      </c>
      <c r="I15" s="91">
        <f t="shared" si="3"/>
        <v>0.13791208791208792</v>
      </c>
    </row>
    <row r="16" spans="1:12" x14ac:dyDescent="0.25">
      <c r="A16" s="90" t="s">
        <v>71</v>
      </c>
      <c r="B16" s="17" t="s">
        <v>110</v>
      </c>
      <c r="C16" s="18">
        <v>0.1</v>
      </c>
      <c r="D16" s="44">
        <v>159.25</v>
      </c>
      <c r="E16" s="44">
        <v>175</v>
      </c>
      <c r="F16" s="43">
        <f t="shared" si="0"/>
        <v>8.875</v>
      </c>
      <c r="G16" s="43">
        <f t="shared" si="1"/>
        <v>15.75</v>
      </c>
      <c r="H16" s="32">
        <f t="shared" si="2"/>
        <v>24.625</v>
      </c>
      <c r="I16" s="91">
        <f t="shared" si="3"/>
        <v>0.15463108320251179</v>
      </c>
    </row>
    <row r="17" spans="1:9" x14ac:dyDescent="0.25">
      <c r="A17" s="90" t="s">
        <v>17</v>
      </c>
      <c r="B17" s="17" t="s">
        <v>18</v>
      </c>
      <c r="C17" s="18">
        <v>0.1</v>
      </c>
      <c r="D17" s="44">
        <v>50.05</v>
      </c>
      <c r="E17" s="44">
        <v>55</v>
      </c>
      <c r="F17" s="43">
        <f t="shared" si="0"/>
        <v>8.875</v>
      </c>
      <c r="G17" s="43">
        <f t="shared" si="1"/>
        <v>4.9500000000000028</v>
      </c>
      <c r="H17" s="32">
        <f t="shared" si="2"/>
        <v>13.825000000000003</v>
      </c>
      <c r="I17" s="91">
        <f t="shared" si="3"/>
        <v>0.27622377622377631</v>
      </c>
    </row>
    <row r="18" spans="1:9" x14ac:dyDescent="0.25">
      <c r="A18" s="90" t="s">
        <v>19</v>
      </c>
      <c r="B18" s="17" t="s">
        <v>20</v>
      </c>
      <c r="C18" s="18">
        <v>0.1</v>
      </c>
      <c r="D18" s="44">
        <v>136.5</v>
      </c>
      <c r="E18" s="44">
        <v>150</v>
      </c>
      <c r="F18" s="43">
        <f t="shared" si="0"/>
        <v>8.875</v>
      </c>
      <c r="G18" s="43">
        <f t="shared" si="1"/>
        <v>13.5</v>
      </c>
      <c r="H18" s="32">
        <f t="shared" si="2"/>
        <v>22.375</v>
      </c>
      <c r="I18" s="91">
        <f t="shared" si="3"/>
        <v>0.16391941391941392</v>
      </c>
    </row>
    <row r="19" spans="1:9" x14ac:dyDescent="0.25">
      <c r="A19" s="90" t="s">
        <v>111</v>
      </c>
      <c r="B19" s="17" t="s">
        <v>112</v>
      </c>
      <c r="C19" s="18">
        <v>0.1</v>
      </c>
      <c r="D19" s="44">
        <v>113.75</v>
      </c>
      <c r="E19" s="44">
        <v>125</v>
      </c>
      <c r="F19" s="43">
        <f t="shared" si="0"/>
        <v>8.875</v>
      </c>
      <c r="G19" s="43">
        <f t="shared" si="1"/>
        <v>11.25</v>
      </c>
      <c r="H19" s="32">
        <f t="shared" si="2"/>
        <v>20.125</v>
      </c>
      <c r="I19" s="91">
        <f t="shared" si="3"/>
        <v>0.17692307692307693</v>
      </c>
    </row>
    <row r="20" spans="1:9" x14ac:dyDescent="0.25">
      <c r="A20" s="90" t="s">
        <v>81</v>
      </c>
      <c r="B20" s="17" t="s">
        <v>86</v>
      </c>
      <c r="C20" s="18">
        <v>0.1</v>
      </c>
      <c r="D20" s="44">
        <v>177.45</v>
      </c>
      <c r="E20" s="44">
        <v>195</v>
      </c>
      <c r="F20" s="43">
        <f t="shared" si="0"/>
        <v>8.875</v>
      </c>
      <c r="G20" s="43">
        <f t="shared" si="1"/>
        <v>17.550000000000011</v>
      </c>
      <c r="H20" s="32">
        <f t="shared" si="2"/>
        <v>26.425000000000011</v>
      </c>
      <c r="I20" s="91">
        <f t="shared" si="3"/>
        <v>0.1489151873767259</v>
      </c>
    </row>
    <row r="21" spans="1:9" x14ac:dyDescent="0.25">
      <c r="A21" s="90" t="s">
        <v>72</v>
      </c>
      <c r="B21" s="17" t="s">
        <v>77</v>
      </c>
      <c r="C21" s="18">
        <v>0.2</v>
      </c>
      <c r="D21" s="44">
        <v>113.75</v>
      </c>
      <c r="E21" s="44">
        <v>125</v>
      </c>
      <c r="F21" s="43">
        <f t="shared" si="0"/>
        <v>17.75</v>
      </c>
      <c r="G21" s="43">
        <f t="shared" si="1"/>
        <v>11.25</v>
      </c>
      <c r="H21" s="32">
        <f t="shared" si="2"/>
        <v>29</v>
      </c>
      <c r="I21" s="91">
        <f t="shared" si="3"/>
        <v>0.25494505494505493</v>
      </c>
    </row>
    <row r="22" spans="1:9" x14ac:dyDescent="0.25">
      <c r="A22" s="90" t="s">
        <v>39</v>
      </c>
      <c r="B22" s="17" t="s">
        <v>78</v>
      </c>
      <c r="C22" s="18">
        <v>0.8</v>
      </c>
      <c r="D22" s="44">
        <v>177.45</v>
      </c>
      <c r="E22" s="44">
        <v>195</v>
      </c>
      <c r="F22" s="43">
        <f t="shared" si="0"/>
        <v>71</v>
      </c>
      <c r="G22" s="43">
        <f t="shared" si="1"/>
        <v>17.550000000000011</v>
      </c>
      <c r="H22" s="32">
        <f t="shared" si="2"/>
        <v>88.550000000000011</v>
      </c>
      <c r="I22" s="91">
        <f t="shared" si="3"/>
        <v>0.4990138067061145</v>
      </c>
    </row>
    <row r="23" spans="1:9" x14ac:dyDescent="0.25">
      <c r="A23" s="90" t="s">
        <v>96</v>
      </c>
      <c r="B23" s="17" t="s">
        <v>97</v>
      </c>
      <c r="C23" s="18">
        <v>0.1</v>
      </c>
      <c r="D23" s="44">
        <v>113.75</v>
      </c>
      <c r="E23" s="44">
        <v>125</v>
      </c>
      <c r="F23" s="43">
        <f t="shared" si="0"/>
        <v>8.875</v>
      </c>
      <c r="G23" s="43">
        <f t="shared" si="1"/>
        <v>11.25</v>
      </c>
      <c r="H23" s="32">
        <f t="shared" si="2"/>
        <v>20.125</v>
      </c>
      <c r="I23" s="91">
        <f t="shared" si="3"/>
        <v>0.17692307692307693</v>
      </c>
    </row>
    <row r="24" spans="1:9" x14ac:dyDescent="0.25">
      <c r="A24" s="90" t="s">
        <v>73</v>
      </c>
      <c r="B24" s="17" t="s">
        <v>79</v>
      </c>
      <c r="C24" s="18">
        <v>0.2</v>
      </c>
      <c r="D24" s="44">
        <v>632.45000000000005</v>
      </c>
      <c r="E24" s="44">
        <v>695</v>
      </c>
      <c r="F24" s="43">
        <f t="shared" si="0"/>
        <v>17.75</v>
      </c>
      <c r="G24" s="43">
        <f t="shared" si="1"/>
        <v>62.549999999999955</v>
      </c>
      <c r="H24" s="32">
        <f t="shared" si="2"/>
        <v>80.299999999999955</v>
      </c>
      <c r="I24" s="91">
        <f t="shared" si="3"/>
        <v>0.12696655862123479</v>
      </c>
    </row>
    <row r="25" spans="1:9" x14ac:dyDescent="0.25">
      <c r="A25" s="90" t="s">
        <v>74</v>
      </c>
      <c r="B25" s="17" t="s">
        <v>113</v>
      </c>
      <c r="C25" s="18">
        <v>0.8</v>
      </c>
      <c r="D25" s="44">
        <v>227.5</v>
      </c>
      <c r="E25" s="44">
        <v>250</v>
      </c>
      <c r="F25" s="43">
        <f t="shared" si="0"/>
        <v>71</v>
      </c>
      <c r="G25" s="43">
        <f t="shared" si="1"/>
        <v>22.5</v>
      </c>
      <c r="H25" s="32">
        <f t="shared" si="2"/>
        <v>93.5</v>
      </c>
      <c r="I25" s="91">
        <f t="shared" si="3"/>
        <v>0.41098901098901097</v>
      </c>
    </row>
    <row r="26" spans="1:9" x14ac:dyDescent="0.25">
      <c r="A26" s="90" t="s">
        <v>83</v>
      </c>
      <c r="B26" s="17" t="s">
        <v>87</v>
      </c>
      <c r="C26" s="18">
        <v>0.1</v>
      </c>
      <c r="D26" s="44">
        <v>186.55</v>
      </c>
      <c r="E26" s="44">
        <v>205</v>
      </c>
      <c r="F26" s="43">
        <f t="shared" si="0"/>
        <v>8.875</v>
      </c>
      <c r="G26" s="43">
        <f t="shared" si="1"/>
        <v>18.449999999999989</v>
      </c>
      <c r="H26" s="32">
        <f t="shared" si="2"/>
        <v>27.324999999999989</v>
      </c>
      <c r="I26" s="91">
        <f t="shared" si="3"/>
        <v>0.14647547574376835</v>
      </c>
    </row>
    <row r="27" spans="1:9" x14ac:dyDescent="0.25">
      <c r="A27" s="90" t="s">
        <v>52</v>
      </c>
      <c r="B27" s="17" t="s">
        <v>88</v>
      </c>
      <c r="C27" s="18">
        <v>0.1</v>
      </c>
      <c r="D27" s="44">
        <v>86.45</v>
      </c>
      <c r="E27" s="44">
        <v>95</v>
      </c>
      <c r="F27" s="43">
        <f t="shared" ref="F27:F28" si="4">(C27*$L$6)*$L$7</f>
        <v>8.875</v>
      </c>
      <c r="G27" s="43">
        <f t="shared" ref="G27:G28" si="5">E27-D27</f>
        <v>8.5499999999999972</v>
      </c>
      <c r="H27" s="32">
        <f t="shared" ref="H27:H28" si="6">F27+G27</f>
        <v>17.424999999999997</v>
      </c>
      <c r="I27" s="91">
        <f t="shared" ref="I27:I28" si="7">H27/D27</f>
        <v>0.20156159629843837</v>
      </c>
    </row>
    <row r="28" spans="1:9" ht="15.75" thickBot="1" x14ac:dyDescent="0.3">
      <c r="A28" s="94" t="s">
        <v>75</v>
      </c>
      <c r="B28" s="95" t="s">
        <v>114</v>
      </c>
      <c r="C28" s="96">
        <v>0.1</v>
      </c>
      <c r="D28" s="108">
        <v>86.45</v>
      </c>
      <c r="E28" s="108">
        <v>95</v>
      </c>
      <c r="F28" s="109">
        <f t="shared" si="4"/>
        <v>8.875</v>
      </c>
      <c r="G28" s="109">
        <f t="shared" si="5"/>
        <v>8.5499999999999972</v>
      </c>
      <c r="H28" s="110">
        <f t="shared" si="6"/>
        <v>17.424999999999997</v>
      </c>
      <c r="I28" s="111">
        <f t="shared" si="7"/>
        <v>0.20156159629843837</v>
      </c>
    </row>
  </sheetData>
  <sortState xmlns:xlrd2="http://schemas.microsoft.com/office/spreadsheetml/2017/richdata2" ref="A13:I26">
    <sortCondition ref="A13:A26"/>
  </sortState>
  <mergeCells count="2">
    <mergeCell ref="A1:I1"/>
    <mergeCell ref="D8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032A-90BB-47C0-8A76-58BB1D6F1528}">
  <dimension ref="A1:L14"/>
  <sheetViews>
    <sheetView workbookViewId="0">
      <selection activeCell="D9" sqref="D9"/>
    </sheetView>
  </sheetViews>
  <sheetFormatPr defaultRowHeight="15" x14ac:dyDescent="0.25"/>
  <cols>
    <col min="2" max="2" width="32.42578125" bestFit="1" customWidth="1"/>
    <col min="3" max="3" width="10.7109375" bestFit="1" customWidth="1"/>
    <col min="6" max="6" width="12.5703125" customWidth="1"/>
    <col min="7" max="7" width="12.140625" customWidth="1"/>
    <col min="8" max="8" width="13.7109375" customWidth="1"/>
  </cols>
  <sheetData>
    <row r="1" spans="1:12" ht="23.25" x14ac:dyDescent="0.35">
      <c r="A1" s="69" t="s">
        <v>93</v>
      </c>
      <c r="B1" s="69"/>
      <c r="C1" s="69"/>
      <c r="D1" s="69"/>
      <c r="E1" s="69"/>
      <c r="F1" s="69"/>
      <c r="G1" s="69"/>
      <c r="H1" s="69"/>
      <c r="I1" s="69"/>
    </row>
    <row r="2" spans="1:12" ht="45.75" thickBot="1" x14ac:dyDescent="0.3">
      <c r="A2" s="53" t="s">
        <v>0</v>
      </c>
      <c r="B2" s="53" t="s">
        <v>1</v>
      </c>
      <c r="C2" s="54" t="s">
        <v>2</v>
      </c>
      <c r="D2" s="55" t="s">
        <v>3</v>
      </c>
      <c r="E2" s="55" t="s">
        <v>4</v>
      </c>
      <c r="F2" s="56" t="s">
        <v>5</v>
      </c>
      <c r="G2" s="57" t="s">
        <v>6</v>
      </c>
      <c r="H2" s="55" t="s">
        <v>7</v>
      </c>
      <c r="I2" s="58" t="s">
        <v>8</v>
      </c>
    </row>
    <row r="3" spans="1:12" ht="15.75" x14ac:dyDescent="0.25">
      <c r="A3" s="124" t="s">
        <v>98</v>
      </c>
      <c r="B3" s="139" t="s">
        <v>99</v>
      </c>
      <c r="C3" s="125">
        <v>0.1</v>
      </c>
      <c r="D3" s="142">
        <v>227.5</v>
      </c>
      <c r="E3" s="142">
        <v>250</v>
      </c>
      <c r="F3" s="126">
        <f t="shared" ref="F3:F8" si="0">(C3*$L$6)*$L$7</f>
        <v>8.875</v>
      </c>
      <c r="G3" s="126">
        <f>E3-D3</f>
        <v>22.5</v>
      </c>
      <c r="H3" s="127">
        <f t="shared" ref="H3:H14" si="1">F3+G3</f>
        <v>31.375</v>
      </c>
      <c r="I3" s="128">
        <f>H3/D3</f>
        <v>0.13791208791208792</v>
      </c>
    </row>
    <row r="4" spans="1:12" ht="15.75" x14ac:dyDescent="0.25">
      <c r="A4" s="129" t="s">
        <v>43</v>
      </c>
      <c r="B4" s="140" t="s">
        <v>44</v>
      </c>
      <c r="C4" s="130">
        <v>0.1</v>
      </c>
      <c r="D4" s="143">
        <v>177.45</v>
      </c>
      <c r="E4" s="143">
        <v>195</v>
      </c>
      <c r="F4" s="131">
        <f t="shared" si="0"/>
        <v>8.875</v>
      </c>
      <c r="G4" s="131">
        <f t="shared" ref="G4:G8" si="2">E4-D4</f>
        <v>17.550000000000011</v>
      </c>
      <c r="H4" s="132">
        <f t="shared" si="1"/>
        <v>26.425000000000011</v>
      </c>
      <c r="I4" s="133">
        <f t="shared" ref="I4:I14" si="3">H4/D4</f>
        <v>0.1489151873767259</v>
      </c>
    </row>
    <row r="5" spans="1:12" ht="16.5" thickBot="1" x14ac:dyDescent="0.3">
      <c r="A5" s="129" t="s">
        <v>35</v>
      </c>
      <c r="B5" s="140" t="s">
        <v>76</v>
      </c>
      <c r="C5" s="130">
        <v>0.1</v>
      </c>
      <c r="D5" s="143">
        <v>227.5</v>
      </c>
      <c r="E5" s="143">
        <v>250</v>
      </c>
      <c r="F5" s="131">
        <f t="shared" si="0"/>
        <v>8.875</v>
      </c>
      <c r="G5" s="131">
        <f t="shared" si="2"/>
        <v>22.5</v>
      </c>
      <c r="H5" s="132">
        <f t="shared" si="1"/>
        <v>31.375</v>
      </c>
      <c r="I5" s="133">
        <f t="shared" si="3"/>
        <v>0.13791208791208792</v>
      </c>
    </row>
    <row r="6" spans="1:12" ht="16.5" thickBot="1" x14ac:dyDescent="0.3">
      <c r="A6" s="129" t="s">
        <v>71</v>
      </c>
      <c r="B6" s="140" t="s">
        <v>115</v>
      </c>
      <c r="C6" s="130">
        <v>0.1</v>
      </c>
      <c r="D6" s="143">
        <v>159.25</v>
      </c>
      <c r="E6" s="143">
        <v>175</v>
      </c>
      <c r="F6" s="131">
        <f t="shared" si="0"/>
        <v>8.875</v>
      </c>
      <c r="G6" s="131">
        <f t="shared" si="2"/>
        <v>15.75</v>
      </c>
      <c r="H6" s="132">
        <f t="shared" si="1"/>
        <v>24.625</v>
      </c>
      <c r="I6" s="133">
        <f t="shared" si="3"/>
        <v>0.15463108320251179</v>
      </c>
      <c r="K6" s="1" t="s">
        <v>9</v>
      </c>
      <c r="L6" s="2">
        <v>125</v>
      </c>
    </row>
    <row r="7" spans="1:12" ht="16.5" thickBot="1" x14ac:dyDescent="0.3">
      <c r="A7" s="129" t="s">
        <v>17</v>
      </c>
      <c r="B7" s="140" t="s">
        <v>18</v>
      </c>
      <c r="C7" s="130">
        <v>0.1</v>
      </c>
      <c r="D7" s="143">
        <v>45.5</v>
      </c>
      <c r="E7" s="143">
        <v>50</v>
      </c>
      <c r="F7" s="131">
        <f t="shared" si="0"/>
        <v>8.875</v>
      </c>
      <c r="G7" s="131">
        <f t="shared" si="2"/>
        <v>4.5</v>
      </c>
      <c r="H7" s="132">
        <f t="shared" si="1"/>
        <v>13.375</v>
      </c>
      <c r="I7" s="133">
        <f t="shared" si="3"/>
        <v>0.29395604395604397</v>
      </c>
      <c r="K7" s="3" t="s">
        <v>10</v>
      </c>
      <c r="L7" s="4">
        <v>0.71</v>
      </c>
    </row>
    <row r="8" spans="1:12" ht="15.75" x14ac:dyDescent="0.25">
      <c r="A8" s="129" t="s">
        <v>19</v>
      </c>
      <c r="B8" s="140" t="s">
        <v>20</v>
      </c>
      <c r="C8" s="130">
        <v>0.1</v>
      </c>
      <c r="D8" s="143">
        <v>136.5</v>
      </c>
      <c r="E8" s="143">
        <v>150</v>
      </c>
      <c r="F8" s="131">
        <f t="shared" si="0"/>
        <v>8.875</v>
      </c>
      <c r="G8" s="131">
        <f t="shared" si="2"/>
        <v>13.5</v>
      </c>
      <c r="H8" s="132">
        <f t="shared" si="1"/>
        <v>22.375</v>
      </c>
      <c r="I8" s="133">
        <f t="shared" si="3"/>
        <v>0.16391941391941392</v>
      </c>
    </row>
    <row r="9" spans="1:12" ht="15.75" x14ac:dyDescent="0.25">
      <c r="A9" s="129" t="s">
        <v>100</v>
      </c>
      <c r="B9" s="140" t="s">
        <v>101</v>
      </c>
      <c r="C9" s="130">
        <v>0.1</v>
      </c>
      <c r="D9" s="143">
        <v>227.5</v>
      </c>
      <c r="E9" s="143">
        <v>250</v>
      </c>
      <c r="F9" s="131">
        <f t="shared" ref="F9:F14" si="4">(C9*$L$6)*$L$7</f>
        <v>8.875</v>
      </c>
      <c r="G9" s="131">
        <f t="shared" ref="G9:G14" si="5">E9-D9</f>
        <v>22.5</v>
      </c>
      <c r="H9" s="132">
        <f t="shared" si="1"/>
        <v>31.375</v>
      </c>
      <c r="I9" s="133">
        <f t="shared" si="3"/>
        <v>0.13791208791208792</v>
      </c>
    </row>
    <row r="10" spans="1:12" ht="15.75" x14ac:dyDescent="0.25">
      <c r="A10" s="129" t="s">
        <v>72</v>
      </c>
      <c r="B10" s="140" t="s">
        <v>77</v>
      </c>
      <c r="C10" s="130">
        <v>0.1</v>
      </c>
      <c r="D10" s="143">
        <v>113.75</v>
      </c>
      <c r="E10" s="143">
        <v>125</v>
      </c>
      <c r="F10" s="131">
        <f t="shared" si="4"/>
        <v>8.875</v>
      </c>
      <c r="G10" s="131">
        <f t="shared" si="5"/>
        <v>11.25</v>
      </c>
      <c r="H10" s="132">
        <f t="shared" si="1"/>
        <v>20.125</v>
      </c>
      <c r="I10" s="133">
        <f t="shared" si="3"/>
        <v>0.17692307692307693</v>
      </c>
    </row>
    <row r="11" spans="1:12" ht="15.75" x14ac:dyDescent="0.25">
      <c r="A11" s="129" t="s">
        <v>39</v>
      </c>
      <c r="B11" s="140" t="s">
        <v>78</v>
      </c>
      <c r="C11" s="130">
        <v>0.1</v>
      </c>
      <c r="D11" s="143">
        <v>177.45</v>
      </c>
      <c r="E11" s="143">
        <v>195</v>
      </c>
      <c r="F11" s="131">
        <f t="shared" si="4"/>
        <v>8.875</v>
      </c>
      <c r="G11" s="131">
        <f t="shared" si="5"/>
        <v>17.550000000000011</v>
      </c>
      <c r="H11" s="132">
        <f t="shared" si="1"/>
        <v>26.425000000000011</v>
      </c>
      <c r="I11" s="133">
        <f t="shared" si="3"/>
        <v>0.1489151873767259</v>
      </c>
    </row>
    <row r="12" spans="1:12" ht="15.75" x14ac:dyDescent="0.25">
      <c r="A12" s="129" t="s">
        <v>74</v>
      </c>
      <c r="B12" s="140" t="s">
        <v>80</v>
      </c>
      <c r="C12" s="130">
        <v>1</v>
      </c>
      <c r="D12" s="143">
        <v>200.2</v>
      </c>
      <c r="E12" s="143">
        <v>220</v>
      </c>
      <c r="F12" s="131">
        <f t="shared" si="4"/>
        <v>88.75</v>
      </c>
      <c r="G12" s="131">
        <f t="shared" si="5"/>
        <v>19.800000000000011</v>
      </c>
      <c r="H12" s="132">
        <f t="shared" si="1"/>
        <v>108.55000000000001</v>
      </c>
      <c r="I12" s="133">
        <f t="shared" si="3"/>
        <v>0.54220779220779225</v>
      </c>
    </row>
    <row r="13" spans="1:12" ht="15.75" x14ac:dyDescent="0.25">
      <c r="A13" s="129" t="s">
        <v>52</v>
      </c>
      <c r="B13" s="140" t="s">
        <v>88</v>
      </c>
      <c r="C13" s="130">
        <v>0.1</v>
      </c>
      <c r="D13" s="143">
        <v>68.25</v>
      </c>
      <c r="E13" s="143">
        <v>75</v>
      </c>
      <c r="F13" s="131">
        <f t="shared" si="4"/>
        <v>8.875</v>
      </c>
      <c r="G13" s="131">
        <f t="shared" si="5"/>
        <v>6.75</v>
      </c>
      <c r="H13" s="132">
        <f t="shared" si="1"/>
        <v>15.625</v>
      </c>
      <c r="I13" s="133">
        <f t="shared" si="3"/>
        <v>0.22893772893772893</v>
      </c>
    </row>
    <row r="14" spans="1:12" ht="16.5" thickBot="1" x14ac:dyDescent="0.3">
      <c r="A14" s="134" t="s">
        <v>75</v>
      </c>
      <c r="B14" s="141" t="s">
        <v>114</v>
      </c>
      <c r="C14" s="135">
        <v>0.1</v>
      </c>
      <c r="D14" s="144">
        <v>68.25</v>
      </c>
      <c r="E14" s="144">
        <v>75</v>
      </c>
      <c r="F14" s="136">
        <f t="shared" si="4"/>
        <v>8.875</v>
      </c>
      <c r="G14" s="136">
        <f t="shared" si="5"/>
        <v>6.75</v>
      </c>
      <c r="H14" s="137">
        <f t="shared" si="1"/>
        <v>15.625</v>
      </c>
      <c r="I14" s="138">
        <f t="shared" si="3"/>
        <v>0.22893772893772893</v>
      </c>
    </row>
  </sheetData>
  <sortState xmlns:xlrd2="http://schemas.microsoft.com/office/spreadsheetml/2017/richdata2" ref="A3:I6">
    <sortCondition ref="A3:A6"/>
  </sortState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C4F0-819A-4CC7-9685-327E3E9B7F44}">
  <dimension ref="A1:P39"/>
  <sheetViews>
    <sheetView tabSelected="1" workbookViewId="0">
      <selection activeCell="B52" sqref="B52"/>
    </sheetView>
  </sheetViews>
  <sheetFormatPr defaultRowHeight="15" x14ac:dyDescent="0.25"/>
  <cols>
    <col min="1" max="1" width="9.140625" style="25"/>
    <col min="2" max="2" width="34.42578125" bestFit="1" customWidth="1"/>
    <col min="3" max="3" width="10.7109375" bestFit="1" customWidth="1"/>
    <col min="5" max="5" width="15.5703125" customWidth="1"/>
    <col min="6" max="6" width="10.5703125" customWidth="1"/>
    <col min="8" max="8" width="11.85546875" style="25" customWidth="1"/>
    <col min="9" max="9" width="9.140625" style="25"/>
    <col min="11" max="11" width="21.42578125" bestFit="1" customWidth="1"/>
  </cols>
  <sheetData>
    <row r="1" spans="1:12" ht="23.25" x14ac:dyDescent="0.35">
      <c r="A1" s="69" t="s">
        <v>94</v>
      </c>
      <c r="B1" s="69"/>
      <c r="C1" s="69"/>
      <c r="D1" s="69"/>
      <c r="E1" s="69"/>
      <c r="F1" s="69"/>
      <c r="G1" s="69"/>
      <c r="H1" s="69"/>
      <c r="I1" s="69"/>
    </row>
    <row r="2" spans="1:12" ht="45.75" thickBot="1" x14ac:dyDescent="0.3">
      <c r="A2" s="53" t="s">
        <v>0</v>
      </c>
      <c r="B2" s="53" t="s">
        <v>1</v>
      </c>
      <c r="C2" s="54" t="s">
        <v>2</v>
      </c>
      <c r="D2" s="55" t="s">
        <v>3</v>
      </c>
      <c r="E2" s="55" t="s">
        <v>4</v>
      </c>
      <c r="F2" s="56" t="s">
        <v>5</v>
      </c>
      <c r="G2" s="57" t="s">
        <v>6</v>
      </c>
      <c r="H2" s="55" t="s">
        <v>7</v>
      </c>
      <c r="I2" s="58" t="s">
        <v>8</v>
      </c>
    </row>
    <row r="3" spans="1:12" x14ac:dyDescent="0.25">
      <c r="A3" s="83" t="s">
        <v>43</v>
      </c>
      <c r="B3" s="84" t="s">
        <v>84</v>
      </c>
      <c r="C3" s="121">
        <v>0.1</v>
      </c>
      <c r="D3" s="122">
        <v>159.25</v>
      </c>
      <c r="E3" s="122">
        <v>175</v>
      </c>
      <c r="F3" s="87">
        <f>(C3*$L$6)*$L$7</f>
        <v>8.875</v>
      </c>
      <c r="G3" s="87">
        <f>E3-D3</f>
        <v>15.75</v>
      </c>
      <c r="H3" s="88">
        <f t="shared" ref="H3:H6" si="0">F3+G3</f>
        <v>24.625</v>
      </c>
      <c r="I3" s="89">
        <f>H3/D3</f>
        <v>0.15463108320251179</v>
      </c>
    </row>
    <row r="4" spans="1:12" x14ac:dyDescent="0.25">
      <c r="A4" s="90" t="s">
        <v>95</v>
      </c>
      <c r="B4" s="17" t="s">
        <v>85</v>
      </c>
      <c r="C4" s="24">
        <v>0.5</v>
      </c>
      <c r="D4" s="44">
        <v>250.25</v>
      </c>
      <c r="E4" s="44">
        <v>275</v>
      </c>
      <c r="F4" s="19">
        <f>(C4*$L$6)*$L$7</f>
        <v>44.375</v>
      </c>
      <c r="G4" s="19">
        <f>E4-D4</f>
        <v>24.75</v>
      </c>
      <c r="H4" s="26">
        <f t="shared" si="0"/>
        <v>69.125</v>
      </c>
      <c r="I4" s="91">
        <f>H4/D4</f>
        <v>0.2762237762237762</v>
      </c>
    </row>
    <row r="5" spans="1:12" ht="15.75" thickBot="1" x14ac:dyDescent="0.3">
      <c r="A5" s="90" t="s">
        <v>35</v>
      </c>
      <c r="B5" s="17" t="s">
        <v>76</v>
      </c>
      <c r="C5" s="24">
        <v>0.1</v>
      </c>
      <c r="D5" s="44">
        <v>227.5</v>
      </c>
      <c r="E5" s="44">
        <v>250</v>
      </c>
      <c r="F5" s="19">
        <f>(C5*$L$6)*$L$7</f>
        <v>8.875</v>
      </c>
      <c r="G5" s="19">
        <f>E5-D5</f>
        <v>22.5</v>
      </c>
      <c r="H5" s="26">
        <f t="shared" si="0"/>
        <v>31.375</v>
      </c>
      <c r="I5" s="91">
        <f>H5/D5</f>
        <v>0.13791208791208792</v>
      </c>
    </row>
    <row r="6" spans="1:12" ht="15.75" thickBot="1" x14ac:dyDescent="0.3">
      <c r="A6" s="90" t="s">
        <v>71</v>
      </c>
      <c r="B6" s="17" t="s">
        <v>110</v>
      </c>
      <c r="C6" s="24">
        <v>0.1</v>
      </c>
      <c r="D6" s="44">
        <v>159.25</v>
      </c>
      <c r="E6" s="44">
        <v>175</v>
      </c>
      <c r="F6" s="19">
        <f>(C6*$L$6)*$L$7</f>
        <v>8.875</v>
      </c>
      <c r="G6" s="19">
        <f>E6-D6</f>
        <v>15.75</v>
      </c>
      <c r="H6" s="26">
        <f t="shared" si="0"/>
        <v>24.625</v>
      </c>
      <c r="I6" s="91">
        <f>H6/D6</f>
        <v>0.15463108320251179</v>
      </c>
      <c r="K6" s="1" t="s">
        <v>9</v>
      </c>
      <c r="L6" s="2">
        <v>125</v>
      </c>
    </row>
    <row r="7" spans="1:12" ht="15.75" thickBot="1" x14ac:dyDescent="0.3">
      <c r="A7" s="90" t="s">
        <v>19</v>
      </c>
      <c r="B7" s="17" t="s">
        <v>20</v>
      </c>
      <c r="C7" s="24">
        <v>0.1</v>
      </c>
      <c r="D7" s="44">
        <v>136.5</v>
      </c>
      <c r="E7" s="44">
        <v>150</v>
      </c>
      <c r="F7" s="19">
        <f t="shared" ref="F7:F13" si="1">(C7*$L$6)*$L$7</f>
        <v>8.875</v>
      </c>
      <c r="G7" s="19">
        <f t="shared" ref="G7:G13" si="2">E7-D7</f>
        <v>13.5</v>
      </c>
      <c r="H7" s="26">
        <f t="shared" ref="H7:H13" si="3">F7+G7</f>
        <v>22.375</v>
      </c>
      <c r="I7" s="91">
        <f t="shared" ref="I7:I13" si="4">H7/D7</f>
        <v>0.16391941391941392</v>
      </c>
      <c r="K7" s="3" t="s">
        <v>10</v>
      </c>
      <c r="L7" s="4">
        <v>0.71</v>
      </c>
    </row>
    <row r="8" spans="1:12" x14ac:dyDescent="0.25">
      <c r="A8" s="90" t="s">
        <v>81</v>
      </c>
      <c r="B8" s="17" t="s">
        <v>86</v>
      </c>
      <c r="C8" s="24">
        <v>0.4</v>
      </c>
      <c r="D8" s="44">
        <v>204.75</v>
      </c>
      <c r="E8" s="44">
        <v>225</v>
      </c>
      <c r="F8" s="19">
        <f t="shared" si="1"/>
        <v>35.5</v>
      </c>
      <c r="G8" s="19">
        <f t="shared" si="2"/>
        <v>20.25</v>
      </c>
      <c r="H8" s="26">
        <f t="shared" si="3"/>
        <v>55.75</v>
      </c>
      <c r="I8" s="91">
        <f t="shared" si="4"/>
        <v>0.27228327228327226</v>
      </c>
    </row>
    <row r="9" spans="1:12" x14ac:dyDescent="0.25">
      <c r="A9" s="90" t="s">
        <v>72</v>
      </c>
      <c r="B9" s="17" t="s">
        <v>77</v>
      </c>
      <c r="C9" s="24">
        <v>0.1</v>
      </c>
      <c r="D9" s="44">
        <v>113.75</v>
      </c>
      <c r="E9" s="44">
        <v>125</v>
      </c>
      <c r="F9" s="19">
        <f t="shared" si="1"/>
        <v>8.875</v>
      </c>
      <c r="G9" s="19">
        <f t="shared" si="2"/>
        <v>11.25</v>
      </c>
      <c r="H9" s="26">
        <f t="shared" si="3"/>
        <v>20.125</v>
      </c>
      <c r="I9" s="91">
        <f t="shared" si="4"/>
        <v>0.17692307692307693</v>
      </c>
    </row>
    <row r="10" spans="1:12" x14ac:dyDescent="0.25">
      <c r="A10" s="90" t="s">
        <v>39</v>
      </c>
      <c r="B10" s="17" t="s">
        <v>78</v>
      </c>
      <c r="C10" s="24">
        <v>0.1</v>
      </c>
      <c r="D10" s="44">
        <v>159.25</v>
      </c>
      <c r="E10" s="44">
        <v>175</v>
      </c>
      <c r="F10" s="19">
        <f t="shared" si="1"/>
        <v>8.875</v>
      </c>
      <c r="G10" s="19">
        <f t="shared" si="2"/>
        <v>15.75</v>
      </c>
      <c r="H10" s="26">
        <f t="shared" si="3"/>
        <v>24.625</v>
      </c>
      <c r="I10" s="91">
        <f t="shared" si="4"/>
        <v>0.15463108320251179</v>
      </c>
    </row>
    <row r="11" spans="1:12" ht="30" x14ac:dyDescent="0.25">
      <c r="A11" s="90" t="s">
        <v>82</v>
      </c>
      <c r="B11" s="17" t="s">
        <v>116</v>
      </c>
      <c r="C11" s="24">
        <v>0.7</v>
      </c>
      <c r="D11" s="44">
        <v>250.25</v>
      </c>
      <c r="E11" s="44">
        <v>275</v>
      </c>
      <c r="F11" s="19">
        <f t="shared" si="1"/>
        <v>62.125</v>
      </c>
      <c r="G11" s="19">
        <f t="shared" si="2"/>
        <v>24.75</v>
      </c>
      <c r="H11" s="26">
        <f t="shared" si="3"/>
        <v>86.875</v>
      </c>
      <c r="I11" s="91">
        <f t="shared" si="4"/>
        <v>0.34715284715284717</v>
      </c>
    </row>
    <row r="12" spans="1:12" x14ac:dyDescent="0.25">
      <c r="A12" s="90" t="s">
        <v>83</v>
      </c>
      <c r="B12" s="17" t="s">
        <v>87</v>
      </c>
      <c r="C12" s="24">
        <v>0.1</v>
      </c>
      <c r="D12" s="44">
        <v>177.45</v>
      </c>
      <c r="E12" s="44">
        <v>195</v>
      </c>
      <c r="F12" s="19">
        <f t="shared" si="1"/>
        <v>8.875</v>
      </c>
      <c r="G12" s="19">
        <f t="shared" si="2"/>
        <v>17.550000000000011</v>
      </c>
      <c r="H12" s="26">
        <f t="shared" si="3"/>
        <v>26.425000000000011</v>
      </c>
      <c r="I12" s="91">
        <f t="shared" si="4"/>
        <v>0.1489151873767259</v>
      </c>
    </row>
    <row r="13" spans="1:12" ht="15.75" thickBot="1" x14ac:dyDescent="0.3">
      <c r="A13" s="94" t="s">
        <v>52</v>
      </c>
      <c r="B13" s="95" t="s">
        <v>88</v>
      </c>
      <c r="C13" s="123">
        <v>0.1</v>
      </c>
      <c r="D13" s="108">
        <v>68.25</v>
      </c>
      <c r="E13" s="108">
        <v>75</v>
      </c>
      <c r="F13" s="98">
        <f t="shared" si="1"/>
        <v>8.875</v>
      </c>
      <c r="G13" s="98">
        <f t="shared" si="2"/>
        <v>6.75</v>
      </c>
      <c r="H13" s="120">
        <f t="shared" si="3"/>
        <v>15.625</v>
      </c>
      <c r="I13" s="111">
        <f t="shared" si="4"/>
        <v>0.22893772893772893</v>
      </c>
    </row>
    <row r="14" spans="1:12" x14ac:dyDescent="0.25">
      <c r="A14"/>
      <c r="H14"/>
      <c r="I14"/>
    </row>
    <row r="26" spans="16:16" x14ac:dyDescent="0.25">
      <c r="P26" s="23"/>
    </row>
    <row r="27" spans="16:16" x14ac:dyDescent="0.25">
      <c r="P27" s="23"/>
    </row>
    <row r="28" spans="16:16" x14ac:dyDescent="0.25">
      <c r="P28" s="23"/>
    </row>
    <row r="29" spans="16:16" x14ac:dyDescent="0.25">
      <c r="P29" s="23"/>
    </row>
    <row r="30" spans="16:16" x14ac:dyDescent="0.25">
      <c r="P30" s="23"/>
    </row>
    <row r="31" spans="16:16" x14ac:dyDescent="0.25">
      <c r="P31" s="23"/>
    </row>
    <row r="32" spans="16:16" x14ac:dyDescent="0.25">
      <c r="P32" s="23"/>
    </row>
    <row r="33" spans="16:16" x14ac:dyDescent="0.25">
      <c r="P33" s="23"/>
    </row>
    <row r="34" spans="16:16" x14ac:dyDescent="0.25">
      <c r="P34" s="23"/>
    </row>
    <row r="35" spans="16:16" x14ac:dyDescent="0.25">
      <c r="P35" s="23"/>
    </row>
    <row r="36" spans="16:16" x14ac:dyDescent="0.25">
      <c r="P36" s="23"/>
    </row>
    <row r="37" spans="16:16" x14ac:dyDescent="0.25">
      <c r="P37" s="23"/>
    </row>
    <row r="38" spans="16:16" x14ac:dyDescent="0.25">
      <c r="P38" s="23"/>
    </row>
    <row r="39" spans="16:16" x14ac:dyDescent="0.25">
      <c r="P39" s="2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 Enclave</vt:lpstr>
      <vt:lpstr>2025 Encore GX</vt:lpstr>
      <vt:lpstr>2025 Envision</vt:lpstr>
      <vt:lpstr>2025 Envista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Shatto, Branden</dc:creator>
  <cp:lastModifiedBy>Shatto, Branden</cp:lastModifiedBy>
  <dcterms:created xsi:type="dcterms:W3CDTF">2023-07-05T15:26:30Z</dcterms:created>
  <dcterms:modified xsi:type="dcterms:W3CDTF">2025-02-03T19:45:15Z</dcterms:modified>
</cp:coreProperties>
</file>