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yler.jensen\Downloads\"/>
    </mc:Choice>
  </mc:AlternateContent>
  <xr:revisionPtr revIDLastSave="0" documentId="8_{8FEB0A96-9791-418B-A317-1E904A276DA5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25 Silverado LD" sheetId="1" r:id="rId1"/>
    <sheet name="25 Silverado HD" sheetId="5" r:id="rId2"/>
    <sheet name="25 Equinox" sheetId="2" r:id="rId3"/>
    <sheet name="25 Trax" sheetId="8" r:id="rId4"/>
    <sheet name="25 Trailblazer" sheetId="12" r:id="rId5"/>
    <sheet name="25 Colorado" sheetId="4" r:id="rId6"/>
    <sheet name="25 Traverse" sheetId="6" r:id="rId7"/>
    <sheet name="25 Tahoe Suburban" sheetId="10" r:id="rId8"/>
    <sheet name="25 Blazer" sheetId="7" r:id="rId9"/>
    <sheet name="25 Corvette Stingray" sheetId="11" r:id="rId10"/>
    <sheet name="25 Equinox EV" sheetId="34" r:id="rId11"/>
    <sheet name="25 Blazer EV" sheetId="33" r:id="rId12"/>
    <sheet name="25 Silverado EV" sheetId="37" r:id="rId13"/>
    <sheet name="25 Express" sheetId="35" r:id="rId14"/>
  </sheets>
  <definedNames>
    <definedName name="_xlnm._FilterDatabase" localSheetId="8" hidden="1">'25 Blazer'!$A$4:$I$4</definedName>
    <definedName name="_xlnm._FilterDatabase" localSheetId="11" hidden="1">'25 Blazer EV'!$A$4:$G$4</definedName>
    <definedName name="_xlnm._FilterDatabase" localSheetId="5" hidden="1">'25 Colorado'!$A$4:$I$4</definedName>
    <definedName name="_xlnm._FilterDatabase" localSheetId="9" hidden="1">'25 Corvette Stingray'!$A$4:$J$4</definedName>
    <definedName name="_xlnm._FilterDatabase" localSheetId="2" hidden="1">'25 Equinox'!$A$4:$I$4</definedName>
    <definedName name="_xlnm._FilterDatabase" localSheetId="10" hidden="1">'25 Equinox EV'!$A$4:$H$4</definedName>
    <definedName name="_xlnm._FilterDatabase" localSheetId="13" hidden="1">'25 Express'!$B$4:$I$4</definedName>
    <definedName name="_xlnm._FilterDatabase" localSheetId="12" hidden="1">'25 Silverado EV'!$A$4:$H$4</definedName>
    <definedName name="_xlnm._FilterDatabase" localSheetId="1" hidden="1">'25 Silverado HD'!$A$4:$J$4</definedName>
    <definedName name="_xlnm._FilterDatabase" localSheetId="0" hidden="1">'25 Silverado LD'!$A$4:$J$4</definedName>
    <definedName name="_xlnm._FilterDatabase" localSheetId="7" hidden="1">'25 Tahoe Suburban'!$A$4:$J$4</definedName>
    <definedName name="_xlnm._FilterDatabase" localSheetId="4" hidden="1">'25 Trailblazer'!$A$4:$I$4</definedName>
    <definedName name="_xlnm._FilterDatabase" localSheetId="6" hidden="1">'25 Traverse'!$A$4:$I$4</definedName>
    <definedName name="_xlnm._FilterDatabase" localSheetId="3" hidden="1">'25 Trax'!$A$4:$I$4</definedName>
    <definedName name="_xlnm.Print_Area" localSheetId="8">'25 Blazer'!$A$1:$I$53</definedName>
    <definedName name="_xlnm.Print_Area" localSheetId="11">'25 Blazer EV'!$A$1:$H$28</definedName>
    <definedName name="_xlnm.Print_Area" localSheetId="5">'25 Colorado'!$A$1:$I$59</definedName>
    <definedName name="_xlnm.Print_Area" localSheetId="9">'25 Corvette Stingray'!$A$1:$J$85</definedName>
    <definedName name="_xlnm.Print_Area" localSheetId="2">'25 Equinox'!$A$1:$I$40</definedName>
    <definedName name="_xlnm.Print_Area" localSheetId="10">'25 Equinox EV'!$A$1:$H$38</definedName>
    <definedName name="_xlnm.Print_Area" localSheetId="13">'25 Express'!$A$1:$I$9</definedName>
    <definedName name="_xlnm.Print_Area" localSheetId="12">'25 Silverado EV'!$A$1:$H$41</definedName>
    <definedName name="_xlnm.Print_Area" localSheetId="1">'25 Silverado HD'!$A$1:$J$49</definedName>
    <definedName name="_xlnm.Print_Area" localSheetId="0">'25 Silverado LD'!$A$1:$J$58</definedName>
    <definedName name="_xlnm.Print_Area" localSheetId="7">'25 Tahoe Suburban'!$A$1:$J$71</definedName>
    <definedName name="_xlnm.Print_Area" localSheetId="4">'25 Trailblazer'!$A$1:$I$22</definedName>
    <definedName name="_xlnm.Print_Area" localSheetId="6">'25 Traverse'!$A$1:$I$35</definedName>
    <definedName name="_xlnm.Print_Area" localSheetId="3">'25 Trax'!$A$1:$I$22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5" i="4"/>
  <c r="E7" i="4"/>
  <c r="E10" i="4"/>
  <c r="E6" i="4"/>
  <c r="E9" i="4"/>
  <c r="E31" i="4"/>
  <c r="E30" i="4"/>
  <c r="E45" i="4"/>
  <c r="E19" i="4"/>
  <c r="E37" i="4"/>
  <c r="E39" i="4"/>
  <c r="E26" i="4"/>
  <c r="E35" i="4"/>
  <c r="E42" i="4"/>
  <c r="E24" i="4"/>
  <c r="E40" i="4"/>
  <c r="E47" i="4"/>
  <c r="E49" i="4"/>
  <c r="E28" i="4"/>
  <c r="E59" i="4"/>
  <c r="E53" i="4"/>
  <c r="E32" i="4"/>
  <c r="E23" i="4"/>
  <c r="E38" i="4"/>
  <c r="E27" i="4"/>
  <c r="E33" i="4"/>
  <c r="E29" i="4"/>
  <c r="E44" i="4"/>
  <c r="E15" i="4"/>
  <c r="E22" i="4"/>
  <c r="E25" i="4"/>
  <c r="E58" i="4"/>
  <c r="E56" i="4"/>
  <c r="E57" i="4"/>
  <c r="E46" i="4"/>
  <c r="E18" i="4"/>
  <c r="E55" i="4"/>
  <c r="E20" i="4"/>
  <c r="E16" i="4"/>
  <c r="E36" i="4"/>
  <c r="E52" i="4"/>
  <c r="E54" i="4"/>
  <c r="E48" i="4"/>
  <c r="E17" i="4"/>
  <c r="E41" i="4"/>
  <c r="E34" i="4"/>
  <c r="E43" i="4"/>
  <c r="E51" i="4"/>
  <c r="E50" i="4"/>
  <c r="E21" i="4"/>
  <c r="E7" i="2"/>
  <c r="E6" i="2"/>
  <c r="L6" i="2"/>
  <c r="E10" i="2"/>
  <c r="L7" i="2"/>
  <c r="E8" i="2"/>
  <c r="E9" i="2"/>
  <c r="E5" i="2"/>
  <c r="E11" i="2"/>
  <c r="E34" i="2"/>
  <c r="E22" i="2"/>
  <c r="E36" i="2"/>
  <c r="E21" i="2"/>
  <c r="E32" i="2"/>
  <c r="E23" i="2"/>
  <c r="E33" i="2"/>
  <c r="E31" i="2"/>
  <c r="E24" i="2"/>
  <c r="E26" i="2"/>
  <c r="E20" i="2"/>
  <c r="E37" i="2"/>
  <c r="E35" i="2"/>
  <c r="E29" i="2"/>
  <c r="E30" i="2"/>
  <c r="E18" i="2"/>
  <c r="E28" i="2"/>
  <c r="E25" i="2"/>
  <c r="E27" i="2"/>
  <c r="E19" i="2"/>
  <c r="K7" i="37"/>
  <c r="K6" i="37"/>
  <c r="K7" i="33"/>
  <c r="K6" i="33"/>
  <c r="K7" i="34"/>
  <c r="K6" i="34"/>
  <c r="M7" i="11"/>
  <c r="M6" i="11"/>
  <c r="L6" i="7"/>
  <c r="L7" i="7"/>
  <c r="M7" i="10"/>
  <c r="L7" i="6"/>
  <c r="L7" i="4"/>
  <c r="L7" i="12"/>
  <c r="L7" i="8"/>
  <c r="M7" i="5"/>
  <c r="G18" i="2" l="1"/>
  <c r="H18" i="2" s="1"/>
  <c r="I18" i="2" s="1"/>
  <c r="G19" i="2"/>
  <c r="H19" i="2" s="1"/>
  <c r="I19" i="2" s="1"/>
  <c r="G9" i="2"/>
  <c r="H9" i="2" s="1"/>
  <c r="I9" i="2" s="1"/>
  <c r="G20" i="2"/>
  <c r="H20" i="2" s="1"/>
  <c r="I20" i="2" s="1"/>
  <c r="G7" i="2"/>
  <c r="H7" i="2" s="1"/>
  <c r="I7" i="2" s="1"/>
  <c r="G22" i="2"/>
  <c r="H22" i="2" s="1"/>
  <c r="I22" i="2" s="1"/>
  <c r="G28" i="2"/>
  <c r="H28" i="2" s="1"/>
  <c r="I28" i="2" s="1"/>
  <c r="G31" i="2"/>
  <c r="H31" i="2" s="1"/>
  <c r="I31" i="2" s="1"/>
  <c r="G5" i="2"/>
  <c r="H5" i="2" s="1"/>
  <c r="I5" i="2" s="1"/>
  <c r="G29" i="2"/>
  <c r="H29" i="2" s="1"/>
  <c r="I29" i="2" s="1"/>
  <c r="G32" i="2"/>
  <c r="H32" i="2" s="1"/>
  <c r="I32" i="2" s="1"/>
  <c r="G10" i="2"/>
  <c r="H10" i="2" s="1"/>
  <c r="I10" i="2" s="1"/>
  <c r="G27" i="2"/>
  <c r="H27" i="2" s="1"/>
  <c r="I27" i="2" s="1"/>
  <c r="G35" i="2"/>
  <c r="H35" i="2" s="1"/>
  <c r="I35" i="2" s="1"/>
  <c r="G26" i="2"/>
  <c r="H26" i="2" s="1"/>
  <c r="I26" i="2" s="1"/>
  <c r="G33" i="2"/>
  <c r="H33" i="2" s="1"/>
  <c r="I33" i="2" s="1"/>
  <c r="G21" i="2"/>
  <c r="H21" i="2" s="1"/>
  <c r="I21" i="2" s="1"/>
  <c r="G34" i="2"/>
  <c r="H34" i="2" s="1"/>
  <c r="I34" i="2" s="1"/>
  <c r="G6" i="2"/>
  <c r="H6" i="2" s="1"/>
  <c r="I6" i="2" s="1"/>
  <c r="G25" i="2"/>
  <c r="H25" i="2" s="1"/>
  <c r="I25" i="2" s="1"/>
  <c r="G30" i="2"/>
  <c r="H30" i="2" s="1"/>
  <c r="I30" i="2" s="1"/>
  <c r="G37" i="2"/>
  <c r="H37" i="2" s="1"/>
  <c r="I37" i="2" s="1"/>
  <c r="G24" i="2"/>
  <c r="H24" i="2" s="1"/>
  <c r="I24" i="2" s="1"/>
  <c r="G23" i="2"/>
  <c r="H23" i="2" s="1"/>
  <c r="I23" i="2" s="1"/>
  <c r="G36" i="2"/>
  <c r="H36" i="2" s="1"/>
  <c r="I36" i="2" s="1"/>
  <c r="G11" i="2"/>
  <c r="H11" i="2" s="1"/>
  <c r="I11" i="2" s="1"/>
  <c r="G8" i="2"/>
  <c r="H8" i="2" s="1"/>
  <c r="I8" i="2" s="1"/>
  <c r="E5" i="8" l="1"/>
  <c r="F5" i="1" l="1"/>
  <c r="E15" i="8"/>
  <c r="E10" i="8"/>
  <c r="E13" i="8"/>
  <c r="E18" i="8"/>
  <c r="E14" i="8"/>
  <c r="F6" i="5"/>
  <c r="D36" i="37"/>
  <c r="D38" i="37"/>
  <c r="D26" i="37"/>
  <c r="D21" i="37"/>
  <c r="D27" i="37"/>
  <c r="D41" i="37"/>
  <c r="D33" i="37"/>
  <c r="D31" i="37"/>
  <c r="D35" i="37"/>
  <c r="D19" i="37"/>
  <c r="D28" i="37"/>
  <c r="D39" i="37"/>
  <c r="D25" i="37"/>
  <c r="D34" i="37"/>
  <c r="D24" i="37"/>
  <c r="D30" i="37"/>
  <c r="D32" i="37"/>
  <c r="D40" i="37"/>
  <c r="D23" i="37"/>
  <c r="D37" i="37"/>
  <c r="D29" i="37"/>
  <c r="D20" i="37"/>
  <c r="D22" i="37"/>
  <c r="D6" i="37"/>
  <c r="D9" i="37"/>
  <c r="D10" i="37"/>
  <c r="D7" i="37"/>
  <c r="D5" i="37"/>
  <c r="D11" i="37"/>
  <c r="D8" i="37"/>
  <c r="D12" i="37"/>
  <c r="E9" i="35"/>
  <c r="E5" i="35"/>
  <c r="E6" i="35"/>
  <c r="E7" i="35"/>
  <c r="E8" i="35"/>
  <c r="D5" i="34"/>
  <c r="D9" i="34"/>
  <c r="D8" i="34"/>
  <c r="D11" i="34"/>
  <c r="D10" i="34"/>
  <c r="D13" i="34"/>
  <c r="D15" i="34"/>
  <c r="D14" i="34"/>
  <c r="D12" i="34"/>
  <c r="D32" i="34"/>
  <c r="D21" i="34"/>
  <c r="D38" i="34"/>
  <c r="D20" i="34"/>
  <c r="D33" i="34"/>
  <c r="D37" i="34"/>
  <c r="D24" i="34"/>
  <c r="D16" i="34"/>
  <c r="D35" i="34"/>
  <c r="D23" i="34"/>
  <c r="D22" i="34"/>
  <c r="D28" i="34"/>
  <c r="D19" i="34"/>
  <c r="D29" i="34"/>
  <c r="D18" i="34"/>
  <c r="D27" i="34"/>
  <c r="D30" i="34"/>
  <c r="D34" i="34"/>
  <c r="D26" i="34"/>
  <c r="D17" i="34"/>
  <c r="D31" i="34"/>
  <c r="D36" i="34"/>
  <c r="D25" i="34"/>
  <c r="D6" i="34"/>
  <c r="D7" i="34"/>
  <c r="E35" i="6"/>
  <c r="F12" i="10"/>
  <c r="F59" i="10"/>
  <c r="F65" i="10"/>
  <c r="F70" i="10"/>
  <c r="F62" i="10"/>
  <c r="F61" i="10"/>
  <c r="F48" i="10"/>
  <c r="F8" i="10"/>
  <c r="F14" i="10"/>
  <c r="F18" i="10"/>
  <c r="F15" i="10"/>
  <c r="F16" i="10"/>
  <c r="F20" i="10"/>
  <c r="F21" i="10"/>
  <c r="F17" i="10"/>
  <c r="F11" i="10"/>
  <c r="F9" i="10"/>
  <c r="F19" i="10"/>
  <c r="F6" i="10"/>
  <c r="F5" i="10"/>
  <c r="F13" i="10"/>
  <c r="F33" i="5" l="1"/>
  <c r="F36" i="5"/>
  <c r="F32" i="5"/>
  <c r="F24" i="5"/>
  <c r="F17" i="5"/>
  <c r="F31" i="5"/>
  <c r="F28" i="5"/>
  <c r="F21" i="5"/>
  <c r="F41" i="1"/>
  <c r="F38" i="1"/>
  <c r="F37" i="1"/>
  <c r="F40" i="1"/>
  <c r="F34" i="1"/>
  <c r="F7" i="1"/>
  <c r="F34" i="11"/>
  <c r="F84" i="11"/>
  <c r="F82" i="11"/>
  <c r="F83" i="11"/>
  <c r="F85" i="11"/>
  <c r="F71" i="11"/>
  <c r="D8" i="33"/>
  <c r="D25" i="33"/>
  <c r="D19" i="33"/>
  <c r="D26" i="33"/>
  <c r="D15" i="33"/>
  <c r="D21" i="33"/>
  <c r="D22" i="33"/>
  <c r="D11" i="33"/>
  <c r="D10" i="33"/>
  <c r="D9" i="33"/>
  <c r="D13" i="33"/>
  <c r="D24" i="33"/>
  <c r="D16" i="33"/>
  <c r="D14" i="33"/>
  <c r="D17" i="33"/>
  <c r="D12" i="33"/>
  <c r="D27" i="33"/>
  <c r="D28" i="33"/>
  <c r="D23" i="33"/>
  <c r="D18" i="33"/>
  <c r="D6" i="33"/>
  <c r="D7" i="33"/>
  <c r="D5" i="33"/>
  <c r="D20" i="33"/>
  <c r="E7" i="8" l="1"/>
  <c r="E34" i="6"/>
  <c r="E26" i="6"/>
  <c r="E27" i="6" l="1"/>
  <c r="E23" i="6"/>
  <c r="E9" i="6"/>
  <c r="F48" i="5" l="1"/>
  <c r="F46" i="5"/>
  <c r="F8" i="11"/>
  <c r="F9" i="11"/>
  <c r="F55" i="11"/>
  <c r="F54" i="11"/>
  <c r="F61" i="11"/>
  <c r="F78" i="11"/>
  <c r="F70" i="11"/>
  <c r="F26" i="11"/>
  <c r="F69" i="11"/>
  <c r="F68" i="11"/>
  <c r="F63" i="11"/>
  <c r="F56" i="11"/>
  <c r="F33" i="11"/>
  <c r="F35" i="11"/>
  <c r="F51" i="11"/>
  <c r="F57" i="11"/>
  <c r="F36" i="11"/>
  <c r="F37" i="11"/>
  <c r="F72" i="11"/>
  <c r="F73" i="11"/>
  <c r="F74" i="11"/>
  <c r="F47" i="11"/>
  <c r="F64" i="11"/>
  <c r="F80" i="11"/>
  <c r="F65" i="11"/>
  <c r="F53" i="11"/>
  <c r="F18" i="11"/>
  <c r="F46" i="11"/>
  <c r="F48" i="11"/>
  <c r="F45" i="11"/>
  <c r="F81" i="11"/>
  <c r="F58" i="11"/>
  <c r="F30" i="11"/>
  <c r="F50" i="11"/>
  <c r="F40" i="11"/>
  <c r="F23" i="11"/>
  <c r="F31" i="11"/>
  <c r="F27" i="11"/>
  <c r="F42" i="11"/>
  <c r="F20" i="11"/>
  <c r="F24" i="11"/>
  <c r="F21" i="11"/>
  <c r="F16" i="11"/>
  <c r="F75" i="11"/>
  <c r="F41" i="11"/>
  <c r="F79" i="11"/>
  <c r="F25" i="11"/>
  <c r="F22" i="11"/>
  <c r="F29" i="11"/>
  <c r="F28" i="11"/>
  <c r="F38" i="11"/>
  <c r="F43" i="11"/>
  <c r="F67" i="11"/>
  <c r="F49" i="11"/>
  <c r="F44" i="11"/>
  <c r="F17" i="11"/>
  <c r="F39" i="11"/>
  <c r="F59" i="11"/>
  <c r="F60" i="11"/>
  <c r="F19" i="11"/>
  <c r="F66" i="11"/>
  <c r="F32" i="11"/>
  <c r="F76" i="11"/>
  <c r="F77" i="11"/>
  <c r="F62" i="11"/>
  <c r="E19" i="8"/>
  <c r="E8" i="8"/>
  <c r="E11" i="12"/>
  <c r="E6" i="12"/>
  <c r="E25" i="6"/>
  <c r="E30" i="6"/>
  <c r="E24" i="6"/>
  <c r="E28" i="6"/>
  <c r="E29" i="6"/>
  <c r="F45" i="10"/>
  <c r="F8" i="5"/>
  <c r="F10" i="5"/>
  <c r="F9" i="5"/>
  <c r="E6" i="8"/>
  <c r="F7" i="5"/>
  <c r="F22" i="5"/>
  <c r="F5" i="5"/>
  <c r="E9" i="8"/>
  <c r="E22" i="8"/>
  <c r="E16" i="8"/>
  <c r="E17" i="8"/>
  <c r="E21" i="8"/>
  <c r="E11" i="8"/>
  <c r="E12" i="8"/>
  <c r="F48" i="1" l="1"/>
  <c r="F44" i="5"/>
  <c r="F45" i="5"/>
  <c r="F42" i="5"/>
  <c r="F37" i="5"/>
  <c r="F35" i="5"/>
  <c r="F20" i="5"/>
  <c r="F29" i="5"/>
  <c r="F52" i="11" l="1"/>
  <c r="F6" i="11"/>
  <c r="F7" i="11"/>
  <c r="F5" i="11"/>
  <c r="F66" i="10"/>
  <c r="F67" i="10"/>
  <c r="F63" i="10"/>
  <c r="F64" i="10"/>
  <c r="F57" i="10"/>
  <c r="F68" i="10"/>
  <c r="F55" i="10"/>
  <c r="F54" i="10"/>
  <c r="F52" i="10"/>
  <c r="F36" i="10"/>
  <c r="F37" i="10"/>
  <c r="F56" i="10"/>
  <c r="F39" i="10"/>
  <c r="F10" i="10"/>
  <c r="F7" i="10"/>
  <c r="E33" i="6"/>
  <c r="E53" i="7"/>
  <c r="E12" i="7"/>
  <c r="E16" i="7"/>
  <c r="E6" i="7"/>
  <c r="F56" i="1"/>
  <c r="F57" i="1"/>
  <c r="F53" i="1"/>
  <c r="F55" i="1"/>
  <c r="F54" i="1"/>
  <c r="F26" i="1"/>
  <c r="F39" i="1"/>
  <c r="F33" i="1"/>
  <c r="F11" i="1"/>
  <c r="F60" i="10" l="1"/>
  <c r="F58" i="10"/>
  <c r="F41" i="10"/>
  <c r="F53" i="10"/>
  <c r="F34" i="10"/>
  <c r="F49" i="10"/>
  <c r="F71" i="10"/>
  <c r="F35" i="10"/>
  <c r="F42" i="10"/>
  <c r="F38" i="10"/>
  <c r="F47" i="10"/>
  <c r="F69" i="10"/>
  <c r="F40" i="10"/>
  <c r="F46" i="10"/>
  <c r="F50" i="10"/>
  <c r="F51" i="10"/>
  <c r="F33" i="10"/>
  <c r="F43" i="10"/>
  <c r="F44" i="10"/>
  <c r="F47" i="5"/>
  <c r="E32" i="6"/>
  <c r="E50" i="7"/>
  <c r="E43" i="7"/>
  <c r="E17" i="12" l="1"/>
  <c r="E21" i="12"/>
  <c r="E13" i="12"/>
  <c r="E20" i="12"/>
  <c r="E12" i="12"/>
  <c r="E16" i="12"/>
  <c r="E14" i="12"/>
  <c r="E19" i="12"/>
  <c r="E22" i="12"/>
  <c r="E15" i="12"/>
  <c r="E18" i="12"/>
  <c r="E5" i="12"/>
  <c r="E7" i="12"/>
  <c r="F10" i="1" l="1"/>
  <c r="F18" i="5" l="1"/>
  <c r="E11" i="7" l="1"/>
  <c r="E10" i="7"/>
  <c r="E15" i="7"/>
  <c r="E14" i="7"/>
  <c r="E9" i="7"/>
  <c r="E8" i="7"/>
  <c r="E5" i="7"/>
  <c r="E7" i="7"/>
  <c r="E41" i="7"/>
  <c r="E51" i="7"/>
  <c r="E44" i="7"/>
  <c r="E45" i="7"/>
  <c r="E42" i="7"/>
  <c r="E46" i="7"/>
  <c r="E49" i="7"/>
  <c r="E47" i="7"/>
  <c r="E52" i="7"/>
  <c r="E48" i="7"/>
  <c r="E20" i="8"/>
  <c r="F19" i="5"/>
  <c r="F39" i="5"/>
  <c r="F27" i="5"/>
  <c r="F34" i="5"/>
  <c r="F40" i="5"/>
  <c r="F38" i="5"/>
  <c r="F41" i="5"/>
  <c r="F26" i="5"/>
  <c r="F43" i="5"/>
  <c r="F25" i="5"/>
  <c r="F23" i="5"/>
  <c r="F30" i="5"/>
  <c r="F49" i="5"/>
  <c r="F8" i="1"/>
  <c r="F6" i="1"/>
  <c r="F27" i="1"/>
  <c r="F47" i="1"/>
  <c r="F36" i="1"/>
  <c r="F46" i="1"/>
  <c r="F45" i="1"/>
  <c r="F43" i="1"/>
  <c r="F44" i="1"/>
  <c r="F51" i="1"/>
  <c r="F35" i="1"/>
  <c r="F49" i="1"/>
  <c r="F28" i="1"/>
  <c r="F32" i="1"/>
  <c r="F50" i="1"/>
  <c r="F30" i="1"/>
  <c r="F29" i="1"/>
  <c r="F31" i="1"/>
  <c r="F52" i="1"/>
  <c r="F58" i="1"/>
  <c r="F42" i="1"/>
  <c r="E13" i="7" l="1"/>
  <c r="E7" i="6"/>
  <c r="E5" i="6"/>
  <c r="E8" i="6"/>
  <c r="E21" i="6"/>
  <c r="E22" i="6"/>
  <c r="E31" i="6"/>
  <c r="E6" i="6"/>
  <c r="F9" i="1" l="1"/>
  <c r="H53" i="1" l="1"/>
  <c r="I53" i="1" s="1"/>
  <c r="J53" i="1" s="1"/>
  <c r="H34" i="1"/>
  <c r="I34" i="1" s="1"/>
  <c r="J34" i="1" s="1"/>
  <c r="H39" i="1"/>
  <c r="I39" i="1" s="1"/>
  <c r="J39" i="1" s="1"/>
  <c r="H48" i="1"/>
  <c r="I48" i="1" s="1"/>
  <c r="J48" i="1" s="1"/>
  <c r="H56" i="1"/>
  <c r="I56" i="1" s="1"/>
  <c r="J56" i="1" s="1"/>
  <c r="H11" i="1"/>
  <c r="I11" i="1" s="1"/>
  <c r="J11" i="1" s="1"/>
  <c r="H43" i="1"/>
  <c r="I43" i="1" s="1"/>
  <c r="J43" i="1" s="1"/>
  <c r="H49" i="1"/>
  <c r="I49" i="1" s="1"/>
  <c r="J49" i="1" s="1"/>
  <c r="H9" i="1"/>
  <c r="I9" i="1" s="1"/>
  <c r="J9" i="1" s="1"/>
  <c r="H6" i="1"/>
  <c r="I6" i="1" s="1"/>
  <c r="J6" i="1" s="1"/>
  <c r="H37" i="1"/>
  <c r="I37" i="1" s="1"/>
  <c r="J37" i="1" s="1"/>
  <c r="H29" i="1"/>
  <c r="I29" i="1" s="1"/>
  <c r="J29" i="1" s="1"/>
  <c r="H32" i="1"/>
  <c r="I32" i="1" s="1"/>
  <c r="J32" i="1" s="1"/>
  <c r="H36" i="1"/>
  <c r="I36" i="1" s="1"/>
  <c r="J36" i="1" s="1"/>
  <c r="H51" i="1"/>
  <c r="I51" i="1" s="1"/>
  <c r="J51" i="1" s="1"/>
  <c r="H44" i="1"/>
  <c r="I44" i="1" s="1"/>
  <c r="J44" i="1" s="1"/>
  <c r="H41" i="1"/>
  <c r="I41" i="1" s="1"/>
  <c r="J41" i="1" s="1"/>
  <c r="H42" i="1"/>
  <c r="I42" i="1" s="1"/>
  <c r="J42" i="1" s="1"/>
  <c r="H57" i="1"/>
  <c r="I57" i="1" s="1"/>
  <c r="J57" i="1" s="1"/>
  <c r="H45" i="1"/>
  <c r="I45" i="1" s="1"/>
  <c r="J45" i="1" s="1"/>
  <c r="H54" i="1"/>
  <c r="I54" i="1" s="1"/>
  <c r="J54" i="1" s="1"/>
  <c r="H52" i="1"/>
  <c r="I52" i="1" s="1"/>
  <c r="J52" i="1" s="1"/>
  <c r="H58" i="1"/>
  <c r="I58" i="1" s="1"/>
  <c r="J58" i="1" s="1"/>
  <c r="H38" i="1"/>
  <c r="I38" i="1" s="1"/>
  <c r="J38" i="1" s="1"/>
  <c r="H7" i="1"/>
  <c r="I7" i="1" s="1"/>
  <c r="J7" i="1" s="1"/>
  <c r="H27" i="1"/>
  <c r="I27" i="1" s="1"/>
  <c r="J27" i="1" s="1"/>
  <c r="H8" i="1"/>
  <c r="I8" i="1" s="1"/>
  <c r="J8" i="1" s="1"/>
  <c r="H50" i="1"/>
  <c r="I50" i="1" s="1"/>
  <c r="J50" i="1" s="1"/>
  <c r="H28" i="1"/>
  <c r="I28" i="1" s="1"/>
  <c r="J28" i="1" s="1"/>
  <c r="H35" i="1"/>
  <c r="I35" i="1" s="1"/>
  <c r="J35" i="1" s="1"/>
  <c r="H5" i="1"/>
  <c r="I5" i="1" s="1"/>
  <c r="J5" i="1" s="1"/>
  <c r="H33" i="1"/>
  <c r="I33" i="1" s="1"/>
  <c r="J33" i="1" s="1"/>
  <c r="H46" i="1"/>
  <c r="I46" i="1" s="1"/>
  <c r="J46" i="1" s="1"/>
  <c r="H26" i="1"/>
  <c r="I26" i="1" s="1"/>
  <c r="J26" i="1" s="1"/>
  <c r="H10" i="1"/>
  <c r="I10" i="1" s="1"/>
  <c r="J10" i="1" s="1"/>
  <c r="H30" i="1"/>
  <c r="I30" i="1" s="1"/>
  <c r="J30" i="1" s="1"/>
  <c r="H47" i="1"/>
  <c r="I47" i="1" s="1"/>
  <c r="J47" i="1" s="1"/>
  <c r="H40" i="1"/>
  <c r="I40" i="1" s="1"/>
  <c r="J40" i="1" s="1"/>
  <c r="H55" i="1"/>
  <c r="I55" i="1" s="1"/>
  <c r="J55" i="1" s="1"/>
  <c r="H31" i="1"/>
  <c r="I31" i="1" s="1"/>
  <c r="J31" i="1" s="1"/>
  <c r="L6" i="4"/>
  <c r="G22" i="4" s="1"/>
  <c r="H22" i="4" s="1"/>
  <c r="I22" i="4" s="1"/>
  <c r="L6" i="6"/>
  <c r="G6" i="6" s="1"/>
  <c r="H6" i="6" s="1"/>
  <c r="I6" i="6" s="1"/>
  <c r="L6" i="12"/>
  <c r="L6" i="8"/>
  <c r="G15" i="8" s="1"/>
  <c r="H15" i="8" s="1"/>
  <c r="I15" i="8" s="1"/>
  <c r="M6" i="5"/>
  <c r="H36" i="5" s="1"/>
  <c r="I36" i="5" s="1"/>
  <c r="J36" i="5" s="1"/>
  <c r="G43" i="7"/>
  <c r="H43" i="7" s="1"/>
  <c r="I43" i="7" s="1"/>
  <c r="M6" i="10"/>
  <c r="H42" i="10" s="1"/>
  <c r="I42" i="10" s="1"/>
  <c r="J42" i="10" s="1"/>
  <c r="H59" i="10" l="1"/>
  <c r="I59" i="10" s="1"/>
  <c r="J59" i="10" s="1"/>
  <c r="G5" i="12"/>
  <c r="G13" i="12"/>
  <c r="H13" i="12" s="1"/>
  <c r="I13" i="12" s="1"/>
  <c r="G6" i="12"/>
  <c r="G21" i="12"/>
  <c r="G7" i="12"/>
  <c r="H7" i="12" s="1"/>
  <c r="I7" i="12" s="1"/>
  <c r="G17" i="12"/>
  <c r="G18" i="12"/>
  <c r="H18" i="12" s="1"/>
  <c r="I18" i="12" s="1"/>
  <c r="G15" i="12"/>
  <c r="H15" i="12" s="1"/>
  <c r="I15" i="12" s="1"/>
  <c r="G22" i="12"/>
  <c r="H22" i="12" s="1"/>
  <c r="I22" i="12" s="1"/>
  <c r="G11" i="12"/>
  <c r="H11" i="12" s="1"/>
  <c r="I11" i="12" s="1"/>
  <c r="G19" i="12"/>
  <c r="H19" i="12" s="1"/>
  <c r="I19" i="12" s="1"/>
  <c r="G14" i="12"/>
  <c r="H14" i="12" s="1"/>
  <c r="I14" i="12" s="1"/>
  <c r="G16" i="12"/>
  <c r="G12" i="12"/>
  <c r="G20" i="12"/>
  <c r="H58" i="10"/>
  <c r="I58" i="10" s="1"/>
  <c r="J58" i="10" s="1"/>
  <c r="G16" i="4"/>
  <c r="H16" i="4" s="1"/>
  <c r="I16" i="4" s="1"/>
  <c r="G50" i="4"/>
  <c r="H50" i="4" s="1"/>
  <c r="I50" i="4" s="1"/>
  <c r="H16" i="10"/>
  <c r="I16" i="10" s="1"/>
  <c r="J16" i="10" s="1"/>
  <c r="H5" i="10"/>
  <c r="I5" i="10" s="1"/>
  <c r="J5" i="10" s="1"/>
  <c r="G5" i="4"/>
  <c r="H5" i="4" s="1"/>
  <c r="I5" i="4" s="1"/>
  <c r="H8" i="10"/>
  <c r="I8" i="10" s="1"/>
  <c r="J8" i="10" s="1"/>
  <c r="G9" i="8"/>
  <c r="H9" i="8" s="1"/>
  <c r="I9" i="8" s="1"/>
  <c r="G21" i="8"/>
  <c r="H21" i="8" s="1"/>
  <c r="I21" i="8" s="1"/>
  <c r="G25" i="6"/>
  <c r="H25" i="6" s="1"/>
  <c r="I25" i="6" s="1"/>
  <c r="G21" i="6"/>
  <c r="H21" i="6" s="1"/>
  <c r="I21" i="6" s="1"/>
  <c r="G59" i="4"/>
  <c r="H59" i="4" s="1"/>
  <c r="I59" i="4" s="1"/>
  <c r="G25" i="4"/>
  <c r="H25" i="4" s="1"/>
  <c r="I25" i="4" s="1"/>
  <c r="G37" i="4"/>
  <c r="H37" i="4" s="1"/>
  <c r="I37" i="4" s="1"/>
  <c r="G21" i="4"/>
  <c r="H21" i="4" s="1"/>
  <c r="I21" i="4" s="1"/>
  <c r="G52" i="4"/>
  <c r="H52" i="4" s="1"/>
  <c r="I52" i="4" s="1"/>
  <c r="H20" i="12"/>
  <c r="I20" i="12" s="1"/>
  <c r="H43" i="5"/>
  <c r="I43" i="5" s="1"/>
  <c r="J43" i="5" s="1"/>
  <c r="H36" i="10"/>
  <c r="I36" i="10" s="1"/>
  <c r="J36" i="10" s="1"/>
  <c r="G20" i="8"/>
  <c r="H20" i="8" s="1"/>
  <c r="I20" i="8" s="1"/>
  <c r="G39" i="4"/>
  <c r="H39" i="4" s="1"/>
  <c r="I39" i="4" s="1"/>
  <c r="G26" i="6"/>
  <c r="H26" i="6" s="1"/>
  <c r="I26" i="6" s="1"/>
  <c r="H14" i="10"/>
  <c r="I14" i="10" s="1"/>
  <c r="J14" i="10" s="1"/>
  <c r="G14" i="8"/>
  <c r="H14" i="8" s="1"/>
  <c r="I14" i="8" s="1"/>
  <c r="H6" i="5"/>
  <c r="I6" i="5" s="1"/>
  <c r="J6" i="5" s="1"/>
  <c r="G10" i="8"/>
  <c r="H10" i="8" s="1"/>
  <c r="I10" i="8" s="1"/>
  <c r="H23" i="5"/>
  <c r="I23" i="5" s="1"/>
  <c r="J23" i="5" s="1"/>
  <c r="G18" i="8"/>
  <c r="H18" i="8" s="1"/>
  <c r="I18" i="8" s="1"/>
  <c r="G22" i="8"/>
  <c r="H22" i="8" s="1"/>
  <c r="I22" i="8" s="1"/>
  <c r="G58" i="4"/>
  <c r="H58" i="4" s="1"/>
  <c r="I58" i="4" s="1"/>
  <c r="H7" i="5"/>
  <c r="I7" i="5" s="1"/>
  <c r="J7" i="5" s="1"/>
  <c r="H47" i="5"/>
  <c r="I47" i="5" s="1"/>
  <c r="J47" i="5" s="1"/>
  <c r="H45" i="5"/>
  <c r="I45" i="5" s="1"/>
  <c r="J45" i="5" s="1"/>
  <c r="H6" i="10"/>
  <c r="I6" i="10" s="1"/>
  <c r="J6" i="10" s="1"/>
  <c r="G30" i="4"/>
  <c r="H30" i="4" s="1"/>
  <c r="I30" i="4" s="1"/>
  <c r="G19" i="4"/>
  <c r="H19" i="4" s="1"/>
  <c r="I19" i="4" s="1"/>
  <c r="H35" i="10"/>
  <c r="I35" i="10" s="1"/>
  <c r="J35" i="10" s="1"/>
  <c r="H25" i="5"/>
  <c r="I25" i="5" s="1"/>
  <c r="J25" i="5" s="1"/>
  <c r="H34" i="10"/>
  <c r="I34" i="10" s="1"/>
  <c r="J34" i="10" s="1"/>
  <c r="H53" i="10"/>
  <c r="I53" i="10" s="1"/>
  <c r="J53" i="10" s="1"/>
  <c r="G19" i="8"/>
  <c r="H19" i="8" s="1"/>
  <c r="I19" i="8" s="1"/>
  <c r="H29" i="5"/>
  <c r="I29" i="5" s="1"/>
  <c r="J29" i="5" s="1"/>
  <c r="P8" i="5"/>
  <c r="G26" i="4"/>
  <c r="H26" i="4" s="1"/>
  <c r="I26" i="4" s="1"/>
  <c r="G38" i="4"/>
  <c r="H38" i="4" s="1"/>
  <c r="I38" i="4" s="1"/>
  <c r="H15" i="10"/>
  <c r="I15" i="10" s="1"/>
  <c r="J15" i="10" s="1"/>
  <c r="G20" i="4"/>
  <c r="H20" i="4" s="1"/>
  <c r="I20" i="4" s="1"/>
  <c r="G35" i="6"/>
  <c r="H35" i="6" s="1"/>
  <c r="I35" i="6" s="1"/>
  <c r="H27" i="5"/>
  <c r="I27" i="5" s="1"/>
  <c r="J27" i="5" s="1"/>
  <c r="H35" i="5"/>
  <c r="I35" i="5" s="1"/>
  <c r="J35" i="5" s="1"/>
  <c r="H5" i="5"/>
  <c r="I5" i="5" s="1"/>
  <c r="J5" i="5" s="1"/>
  <c r="H32" i="5"/>
  <c r="I32" i="5" s="1"/>
  <c r="J32" i="5" s="1"/>
  <c r="H64" i="10"/>
  <c r="I64" i="10" s="1"/>
  <c r="J64" i="10" s="1"/>
  <c r="H55" i="10"/>
  <c r="I55" i="10" s="1"/>
  <c r="J55" i="10" s="1"/>
  <c r="H13" i="10"/>
  <c r="I13" i="10" s="1"/>
  <c r="J13" i="10" s="1"/>
  <c r="H20" i="10"/>
  <c r="I20" i="10" s="1"/>
  <c r="J20" i="10" s="1"/>
  <c r="H66" i="10"/>
  <c r="I66" i="10" s="1"/>
  <c r="J66" i="10" s="1"/>
  <c r="H62" i="10"/>
  <c r="I62" i="10" s="1"/>
  <c r="J62" i="10" s="1"/>
  <c r="H56" i="10"/>
  <c r="I56" i="10" s="1"/>
  <c r="J56" i="10" s="1"/>
  <c r="H38" i="10"/>
  <c r="I38" i="10" s="1"/>
  <c r="J38" i="10" s="1"/>
  <c r="H65" i="10"/>
  <c r="I65" i="10" s="1"/>
  <c r="J65" i="10" s="1"/>
  <c r="H69" i="10"/>
  <c r="I69" i="10" s="1"/>
  <c r="J69" i="10" s="1"/>
  <c r="H11" i="10"/>
  <c r="I11" i="10" s="1"/>
  <c r="J11" i="10" s="1"/>
  <c r="H57" i="10"/>
  <c r="I57" i="10" s="1"/>
  <c r="J57" i="10" s="1"/>
  <c r="H61" i="10"/>
  <c r="I61" i="10" s="1"/>
  <c r="J61" i="10" s="1"/>
  <c r="H71" i="10"/>
  <c r="I71" i="10" s="1"/>
  <c r="J71" i="10" s="1"/>
  <c r="H33" i="10"/>
  <c r="I33" i="10" s="1"/>
  <c r="J33" i="10" s="1"/>
  <c r="H39" i="10"/>
  <c r="I39" i="10" s="1"/>
  <c r="J39" i="10" s="1"/>
  <c r="H68" i="10"/>
  <c r="I68" i="10" s="1"/>
  <c r="J68" i="10" s="1"/>
  <c r="H9" i="10"/>
  <c r="I9" i="10" s="1"/>
  <c r="J9" i="10" s="1"/>
  <c r="H46" i="10"/>
  <c r="I46" i="10" s="1"/>
  <c r="J46" i="10" s="1"/>
  <c r="H54" i="10"/>
  <c r="I54" i="10" s="1"/>
  <c r="J54" i="10" s="1"/>
  <c r="H63" i="10"/>
  <c r="I63" i="10" s="1"/>
  <c r="J63" i="10" s="1"/>
  <c r="H40" i="10"/>
  <c r="I40" i="10" s="1"/>
  <c r="J40" i="10" s="1"/>
  <c r="H47" i="10"/>
  <c r="I47" i="10" s="1"/>
  <c r="J47" i="10" s="1"/>
  <c r="H10" i="10"/>
  <c r="I10" i="10" s="1"/>
  <c r="J10" i="10" s="1"/>
  <c r="H44" i="10"/>
  <c r="I44" i="10" s="1"/>
  <c r="J44" i="10" s="1"/>
  <c r="H21" i="10"/>
  <c r="I21" i="10" s="1"/>
  <c r="J21" i="10" s="1"/>
  <c r="H70" i="10"/>
  <c r="I70" i="10" s="1"/>
  <c r="J70" i="10" s="1"/>
  <c r="H49" i="10"/>
  <c r="I49" i="10" s="1"/>
  <c r="J49" i="10" s="1"/>
  <c r="H17" i="10"/>
  <c r="I17" i="10" s="1"/>
  <c r="J17" i="10" s="1"/>
  <c r="H52" i="10"/>
  <c r="I52" i="10" s="1"/>
  <c r="J52" i="10" s="1"/>
  <c r="H51" i="10"/>
  <c r="I51" i="10" s="1"/>
  <c r="J51" i="10" s="1"/>
  <c r="H12" i="10"/>
  <c r="I12" i="10" s="1"/>
  <c r="J12" i="10" s="1"/>
  <c r="H48" i="10"/>
  <c r="I48" i="10" s="1"/>
  <c r="J48" i="10" s="1"/>
  <c r="H7" i="10"/>
  <c r="I7" i="10" s="1"/>
  <c r="J7" i="10" s="1"/>
  <c r="H43" i="10"/>
  <c r="I43" i="10" s="1"/>
  <c r="J43" i="10" s="1"/>
  <c r="H60" i="10"/>
  <c r="I60" i="10" s="1"/>
  <c r="J60" i="10" s="1"/>
  <c r="H45" i="10"/>
  <c r="I45" i="10" s="1"/>
  <c r="J45" i="10" s="1"/>
  <c r="H37" i="10"/>
  <c r="I37" i="10" s="1"/>
  <c r="J37" i="10" s="1"/>
  <c r="H18" i="10"/>
  <c r="I18" i="10" s="1"/>
  <c r="J18" i="10" s="1"/>
  <c r="H50" i="10"/>
  <c r="I50" i="10" s="1"/>
  <c r="J50" i="10" s="1"/>
  <c r="H41" i="10"/>
  <c r="I41" i="10" s="1"/>
  <c r="J41" i="10" s="1"/>
  <c r="G34" i="6"/>
  <c r="H34" i="6" s="1"/>
  <c r="I34" i="6" s="1"/>
  <c r="H24" i="5"/>
  <c r="I24" i="5" s="1"/>
  <c r="J24" i="5" s="1"/>
  <c r="H67" i="10"/>
  <c r="I67" i="10" s="1"/>
  <c r="J67" i="10" s="1"/>
  <c r="G45" i="7"/>
  <c r="H45" i="7" s="1"/>
  <c r="I45" i="7" s="1"/>
  <c r="H19" i="10"/>
  <c r="I19" i="10" s="1"/>
  <c r="J19" i="10" s="1"/>
  <c r="H34" i="5"/>
  <c r="I34" i="5" s="1"/>
  <c r="J34" i="5" s="1"/>
  <c r="H17" i="5"/>
  <c r="I17" i="5" s="1"/>
  <c r="J17" i="5" s="1"/>
  <c r="G16" i="7"/>
  <c r="H16" i="7" s="1"/>
  <c r="I16" i="7" s="1"/>
  <c r="G32" i="6"/>
  <c r="H32" i="6" s="1"/>
  <c r="I32" i="6" s="1"/>
  <c r="G33" i="6"/>
  <c r="H33" i="6" s="1"/>
  <c r="I33" i="6" s="1"/>
  <c r="G6" i="7"/>
  <c r="H6" i="7" s="1"/>
  <c r="I6" i="7" s="1"/>
  <c r="G27" i="6"/>
  <c r="H27" i="6" s="1"/>
  <c r="I27" i="6" s="1"/>
  <c r="G13" i="7"/>
  <c r="H13" i="7" s="1"/>
  <c r="I13" i="7" s="1"/>
  <c r="G53" i="7"/>
  <c r="H53" i="7" s="1"/>
  <c r="I53" i="7" s="1"/>
  <c r="G14" i="7"/>
  <c r="H14" i="7" s="1"/>
  <c r="I14" i="7" s="1"/>
  <c r="G11" i="7"/>
  <c r="H11" i="7" s="1"/>
  <c r="I11" i="7" s="1"/>
  <c r="G44" i="7"/>
  <c r="H44" i="7" s="1"/>
  <c r="I44" i="7" s="1"/>
  <c r="G48" i="7"/>
  <c r="H48" i="7" s="1"/>
  <c r="I48" i="7" s="1"/>
  <c r="G49" i="7"/>
  <c r="H49" i="7" s="1"/>
  <c r="I49" i="7" s="1"/>
  <c r="G42" i="7"/>
  <c r="H42" i="7" s="1"/>
  <c r="I42" i="7" s="1"/>
  <c r="G51" i="7"/>
  <c r="H51" i="7" s="1"/>
  <c r="I51" i="7" s="1"/>
  <c r="G15" i="7"/>
  <c r="H15" i="7" s="1"/>
  <c r="I15" i="7" s="1"/>
  <c r="G41" i="7"/>
  <c r="H41" i="7" s="1"/>
  <c r="I41" i="7" s="1"/>
  <c r="G47" i="7"/>
  <c r="H47" i="7" s="1"/>
  <c r="I47" i="7" s="1"/>
  <c r="G46" i="7"/>
  <c r="H46" i="7" s="1"/>
  <c r="I46" i="7" s="1"/>
  <c r="G12" i="7"/>
  <c r="H12" i="7" s="1"/>
  <c r="I12" i="7" s="1"/>
  <c r="G7" i="7"/>
  <c r="H7" i="7" s="1"/>
  <c r="I7" i="7" s="1"/>
  <c r="L6" i="35"/>
  <c r="G9" i="7"/>
  <c r="H9" i="7" s="1"/>
  <c r="I9" i="7" s="1"/>
  <c r="G5" i="7"/>
  <c r="H5" i="7" s="1"/>
  <c r="I5" i="7" s="1"/>
  <c r="G50" i="7"/>
  <c r="H50" i="7" s="1"/>
  <c r="I50" i="7" s="1"/>
  <c r="G29" i="6"/>
  <c r="H29" i="6" s="1"/>
  <c r="I29" i="6" s="1"/>
  <c r="G28" i="6"/>
  <c r="H28" i="6" s="1"/>
  <c r="I28" i="6" s="1"/>
  <c r="G8" i="6"/>
  <c r="H8" i="6" s="1"/>
  <c r="I8" i="6" s="1"/>
  <c r="G5" i="6"/>
  <c r="H5" i="6" s="1"/>
  <c r="I5" i="6" s="1"/>
  <c r="G22" i="6"/>
  <c r="H22" i="6" s="1"/>
  <c r="I22" i="6" s="1"/>
  <c r="G24" i="6"/>
  <c r="H24" i="6" s="1"/>
  <c r="I24" i="6" s="1"/>
  <c r="G31" i="6"/>
  <c r="H31" i="6" s="1"/>
  <c r="I31" i="6" s="1"/>
  <c r="G7" i="6"/>
  <c r="H7" i="6" s="1"/>
  <c r="I7" i="6" s="1"/>
  <c r="G23" i="6"/>
  <c r="H23" i="6" s="1"/>
  <c r="I23" i="6" s="1"/>
  <c r="G9" i="6"/>
  <c r="H9" i="6" s="1"/>
  <c r="I9" i="6" s="1"/>
  <c r="G30" i="6"/>
  <c r="H30" i="6" s="1"/>
  <c r="I30" i="6" s="1"/>
  <c r="G10" i="7"/>
  <c r="H10" i="7" s="1"/>
  <c r="I10" i="7" s="1"/>
  <c r="H49" i="5"/>
  <c r="I49" i="5" s="1"/>
  <c r="J49" i="5" s="1"/>
  <c r="H33" i="5"/>
  <c r="I33" i="5" s="1"/>
  <c r="J33" i="5" s="1"/>
  <c r="H18" i="5"/>
  <c r="I18" i="5" s="1"/>
  <c r="J18" i="5" s="1"/>
  <c r="H10" i="5"/>
  <c r="I10" i="5" s="1"/>
  <c r="J10" i="5" s="1"/>
  <c r="H37" i="5"/>
  <c r="I37" i="5" s="1"/>
  <c r="J37" i="5" s="1"/>
  <c r="H21" i="5"/>
  <c r="I21" i="5" s="1"/>
  <c r="J21" i="5" s="1"/>
  <c r="H30" i="5"/>
  <c r="I30" i="5" s="1"/>
  <c r="J30" i="5" s="1"/>
  <c r="H41" i="5"/>
  <c r="I41" i="5" s="1"/>
  <c r="J41" i="5" s="1"/>
  <c r="H38" i="5"/>
  <c r="I38" i="5" s="1"/>
  <c r="J38" i="5" s="1"/>
  <c r="H39" i="5"/>
  <c r="I39" i="5" s="1"/>
  <c r="J39" i="5" s="1"/>
  <c r="H19" i="5"/>
  <c r="I19" i="5" s="1"/>
  <c r="J19" i="5" s="1"/>
  <c r="H28" i="5"/>
  <c r="I28" i="5" s="1"/>
  <c r="J28" i="5" s="1"/>
  <c r="H26" i="5"/>
  <c r="I26" i="5" s="1"/>
  <c r="J26" i="5" s="1"/>
  <c r="H8" i="5"/>
  <c r="I8" i="5" s="1"/>
  <c r="J8" i="5" s="1"/>
  <c r="H46" i="5"/>
  <c r="I46" i="5" s="1"/>
  <c r="J46" i="5" s="1"/>
  <c r="H9" i="5"/>
  <c r="I9" i="5" s="1"/>
  <c r="J9" i="5" s="1"/>
  <c r="H44" i="5"/>
  <c r="I44" i="5" s="1"/>
  <c r="J44" i="5" s="1"/>
  <c r="H22" i="5"/>
  <c r="I22" i="5" s="1"/>
  <c r="J22" i="5" s="1"/>
  <c r="H42" i="5"/>
  <c r="I42" i="5" s="1"/>
  <c r="J42" i="5" s="1"/>
  <c r="H40" i="5"/>
  <c r="I40" i="5" s="1"/>
  <c r="J40" i="5" s="1"/>
  <c r="H31" i="5"/>
  <c r="I31" i="5" s="1"/>
  <c r="J31" i="5" s="1"/>
  <c r="H48" i="5"/>
  <c r="I48" i="5" s="1"/>
  <c r="J48" i="5" s="1"/>
  <c r="H20" i="5"/>
  <c r="I20" i="5" s="1"/>
  <c r="J20" i="5" s="1"/>
  <c r="G8" i="7"/>
  <c r="H8" i="7" s="1"/>
  <c r="I8" i="7" s="1"/>
  <c r="G52" i="7"/>
  <c r="H52" i="7" s="1"/>
  <c r="I52" i="7" s="1"/>
  <c r="H5" i="12"/>
  <c r="I5" i="12" s="1"/>
  <c r="G45" i="4"/>
  <c r="H45" i="4" s="1"/>
  <c r="I45" i="4" s="1"/>
  <c r="G33" i="4"/>
  <c r="H33" i="4" s="1"/>
  <c r="I33" i="4" s="1"/>
  <c r="G35" i="4"/>
  <c r="H35" i="4" s="1"/>
  <c r="I35" i="4" s="1"/>
  <c r="G34" i="4"/>
  <c r="H34" i="4" s="1"/>
  <c r="I34" i="4" s="1"/>
  <c r="G16" i="8"/>
  <c r="H16" i="8" s="1"/>
  <c r="I16" i="8" s="1"/>
  <c r="G12" i="8"/>
  <c r="H12" i="8" s="1"/>
  <c r="I12" i="8" s="1"/>
  <c r="G5" i="8"/>
  <c r="H5" i="8" s="1"/>
  <c r="I5" i="8" s="1"/>
  <c r="G7" i="8"/>
  <c r="H7" i="8" s="1"/>
  <c r="I7" i="8" s="1"/>
  <c r="G40" i="4"/>
  <c r="H40" i="4" s="1"/>
  <c r="I40" i="4" s="1"/>
  <c r="G47" i="4"/>
  <c r="H47" i="4" s="1"/>
  <c r="I47" i="4" s="1"/>
  <c r="G29" i="4"/>
  <c r="H29" i="4" s="1"/>
  <c r="I29" i="4" s="1"/>
  <c r="G28" i="4"/>
  <c r="H28" i="4" s="1"/>
  <c r="I28" i="4" s="1"/>
  <c r="G51" i="4"/>
  <c r="H51" i="4" s="1"/>
  <c r="I51" i="4" s="1"/>
  <c r="G31" i="4"/>
  <c r="H31" i="4" s="1"/>
  <c r="I31" i="4" s="1"/>
  <c r="G23" i="4"/>
  <c r="H23" i="4" s="1"/>
  <c r="I23" i="4" s="1"/>
  <c r="H6" i="12"/>
  <c r="I6" i="12" s="1"/>
  <c r="H21" i="12"/>
  <c r="I21" i="12" s="1"/>
  <c r="G27" i="4"/>
  <c r="H27" i="4" s="1"/>
  <c r="I27" i="4" s="1"/>
  <c r="G6" i="4"/>
  <c r="H6" i="4" s="1"/>
  <c r="I6" i="4" s="1"/>
  <c r="G17" i="4"/>
  <c r="H17" i="4" s="1"/>
  <c r="I17" i="4" s="1"/>
  <c r="G8" i="8"/>
  <c r="H8" i="8" s="1"/>
  <c r="I8" i="8" s="1"/>
  <c r="G10" i="4"/>
  <c r="H10" i="4" s="1"/>
  <c r="I10" i="4" s="1"/>
  <c r="G43" i="4"/>
  <c r="H43" i="4" s="1"/>
  <c r="I43" i="4" s="1"/>
  <c r="G36" i="4"/>
  <c r="H36" i="4" s="1"/>
  <c r="I36" i="4" s="1"/>
  <c r="G7" i="4"/>
  <c r="H7" i="4" s="1"/>
  <c r="I7" i="4" s="1"/>
  <c r="G6" i="8"/>
  <c r="H6" i="8" s="1"/>
  <c r="I6" i="8" s="1"/>
  <c r="G32" i="4"/>
  <c r="H32" i="4" s="1"/>
  <c r="I32" i="4" s="1"/>
  <c r="G46" i="4"/>
  <c r="H46" i="4" s="1"/>
  <c r="I46" i="4" s="1"/>
  <c r="H17" i="12"/>
  <c r="I17" i="12" s="1"/>
  <c r="G11" i="8"/>
  <c r="H11" i="8" s="1"/>
  <c r="I11" i="8" s="1"/>
  <c r="H12" i="12"/>
  <c r="I12" i="12" s="1"/>
  <c r="G53" i="4"/>
  <c r="H53" i="4" s="1"/>
  <c r="I53" i="4" s="1"/>
  <c r="G42" i="4"/>
  <c r="H42" i="4" s="1"/>
  <c r="I42" i="4" s="1"/>
  <c r="G54" i="4"/>
  <c r="H54" i="4" s="1"/>
  <c r="I54" i="4" s="1"/>
  <c r="H16" i="12"/>
  <c r="I16" i="12" s="1"/>
  <c r="G13" i="8"/>
  <c r="H13" i="8" s="1"/>
  <c r="I13" i="8" s="1"/>
  <c r="G41" i="4"/>
  <c r="H41" i="4" s="1"/>
  <c r="I41" i="4" s="1"/>
  <c r="G57" i="4"/>
  <c r="H57" i="4" s="1"/>
  <c r="I57" i="4" s="1"/>
  <c r="G24" i="4"/>
  <c r="H24" i="4" s="1"/>
  <c r="I24" i="4" s="1"/>
  <c r="G15" i="4"/>
  <c r="H15" i="4" s="1"/>
  <c r="I15" i="4" s="1"/>
  <c r="G18" i="4"/>
  <c r="H18" i="4" s="1"/>
  <c r="I18" i="4" s="1"/>
  <c r="G55" i="4"/>
  <c r="H55" i="4" s="1"/>
  <c r="I55" i="4" s="1"/>
  <c r="G56" i="4"/>
  <c r="H56" i="4" s="1"/>
  <c r="I56" i="4" s="1"/>
  <c r="G8" i="4"/>
  <c r="H8" i="4" s="1"/>
  <c r="I8" i="4" s="1"/>
  <c r="G9" i="4"/>
  <c r="H9" i="4" s="1"/>
  <c r="I9" i="4" s="1"/>
  <c r="G44" i="4"/>
  <c r="H44" i="4" s="1"/>
  <c r="I44" i="4" s="1"/>
  <c r="G48" i="4"/>
  <c r="H48" i="4" s="1"/>
  <c r="I48" i="4" s="1"/>
  <c r="G17" i="8"/>
  <c r="H17" i="8" s="1"/>
  <c r="I17" i="8" s="1"/>
  <c r="G49" i="4"/>
  <c r="H49" i="4" s="1"/>
  <c r="I49" i="4" s="1"/>
  <c r="F16" i="34" l="1"/>
  <c r="G16" i="34" s="1"/>
  <c r="H16" i="34" s="1"/>
  <c r="F15" i="34"/>
  <c r="G15" i="34" s="1"/>
  <c r="H15" i="34" s="1"/>
  <c r="F7" i="34"/>
  <c r="G7" i="34" s="1"/>
  <c r="H7" i="34" s="1"/>
  <c r="F35" i="34"/>
  <c r="G35" i="34" s="1"/>
  <c r="H35" i="34" s="1"/>
  <c r="F24" i="34"/>
  <c r="G24" i="34" s="1"/>
  <c r="H24" i="34" s="1"/>
  <c r="F26" i="34"/>
  <c r="G26" i="34" s="1"/>
  <c r="H26" i="34" s="1"/>
  <c r="F14" i="34"/>
  <c r="G14" i="34" s="1"/>
  <c r="H14" i="34" s="1"/>
  <c r="F37" i="34"/>
  <c r="G37" i="34" s="1"/>
  <c r="H37" i="34" s="1"/>
  <c r="F33" i="34"/>
  <c r="G33" i="34" s="1"/>
  <c r="H33" i="34" s="1"/>
  <c r="F25" i="34"/>
  <c r="G25" i="34" s="1"/>
  <c r="H25" i="34" s="1"/>
  <c r="F9" i="34"/>
  <c r="G9" i="34" s="1"/>
  <c r="H9" i="34" s="1"/>
  <c r="F22" i="34"/>
  <c r="G22" i="34" s="1"/>
  <c r="H22" i="34" s="1"/>
  <c r="F11" i="34"/>
  <c r="G11" i="34" s="1"/>
  <c r="H11" i="34" s="1"/>
  <c r="F5" i="34"/>
  <c r="G5" i="34" s="1"/>
  <c r="H5" i="34" s="1"/>
  <c r="F31" i="34"/>
  <c r="G31" i="34" s="1"/>
  <c r="H31" i="34" s="1"/>
  <c r="F19" i="34"/>
  <c r="G19" i="34" s="1"/>
  <c r="H19" i="34" s="1"/>
  <c r="F34" i="34"/>
  <c r="G34" i="34" s="1"/>
  <c r="H34" i="34" s="1"/>
  <c r="F27" i="34"/>
  <c r="G27" i="34" s="1"/>
  <c r="H27" i="34" s="1"/>
  <c r="F12" i="34"/>
  <c r="G12" i="34" s="1"/>
  <c r="H12" i="34" s="1"/>
  <c r="F23" i="34"/>
  <c r="G23" i="34" s="1"/>
  <c r="H23" i="34" s="1"/>
  <c r="F38" i="34"/>
  <c r="G38" i="34" s="1"/>
  <c r="H38" i="34" s="1"/>
  <c r="F36" i="34"/>
  <c r="G36" i="34" s="1"/>
  <c r="H36" i="34" s="1"/>
  <c r="F30" i="34"/>
  <c r="G30" i="34" s="1"/>
  <c r="H30" i="34" s="1"/>
  <c r="F10" i="34"/>
  <c r="G10" i="34" s="1"/>
  <c r="H10" i="34" s="1"/>
  <c r="F28" i="34"/>
  <c r="G28" i="34" s="1"/>
  <c r="H28" i="34" s="1"/>
  <c r="F8" i="34"/>
  <c r="G8" i="34" s="1"/>
  <c r="H8" i="34" s="1"/>
  <c r="F13" i="34"/>
  <c r="G13" i="34" s="1"/>
  <c r="H13" i="34" s="1"/>
  <c r="F21" i="34"/>
  <c r="G21" i="34" s="1"/>
  <c r="H21" i="34" s="1"/>
  <c r="F32" i="34"/>
  <c r="G32" i="34" s="1"/>
  <c r="H32" i="34" s="1"/>
  <c r="F18" i="34"/>
  <c r="G18" i="34" s="1"/>
  <c r="H18" i="34" s="1"/>
  <c r="F20" i="34"/>
  <c r="G20" i="34" s="1"/>
  <c r="H20" i="34" s="1"/>
  <c r="F6" i="34"/>
  <c r="G6" i="34" s="1"/>
  <c r="H6" i="34" s="1"/>
  <c r="F17" i="34"/>
  <c r="G17" i="34" s="1"/>
  <c r="H17" i="34" s="1"/>
  <c r="F29" i="34"/>
  <c r="G29" i="34" s="1"/>
  <c r="H29" i="34" s="1"/>
  <c r="F31" i="37"/>
  <c r="G31" i="37" s="1"/>
  <c r="H31" i="37" s="1"/>
  <c r="F11" i="37"/>
  <c r="G11" i="37" s="1"/>
  <c r="H11" i="37" s="1"/>
  <c r="F34" i="37"/>
  <c r="G34" i="37" s="1"/>
  <c r="H34" i="37" s="1"/>
  <c r="F24" i="37"/>
  <c r="G24" i="37" s="1"/>
  <c r="H24" i="37" s="1"/>
  <c r="F32" i="37"/>
  <c r="G32" i="37" s="1"/>
  <c r="H32" i="37" s="1"/>
  <c r="F36" i="37"/>
  <c r="G36" i="37" s="1"/>
  <c r="H36" i="37" s="1"/>
  <c r="F39" i="37"/>
  <c r="G39" i="37" s="1"/>
  <c r="H39" i="37" s="1"/>
  <c r="F7" i="37"/>
  <c r="G7" i="37" s="1"/>
  <c r="H7" i="37" s="1"/>
  <c r="F38" i="37"/>
  <c r="G38" i="37" s="1"/>
  <c r="H38" i="37" s="1"/>
  <c r="F40" i="37"/>
  <c r="G40" i="37" s="1"/>
  <c r="H40" i="37" s="1"/>
  <c r="F8" i="37"/>
  <c r="G8" i="37" s="1"/>
  <c r="H8" i="37" s="1"/>
  <c r="F20" i="37"/>
  <c r="G20" i="37" s="1"/>
  <c r="H20" i="37" s="1"/>
  <c r="F6" i="37"/>
  <c r="G6" i="37" s="1"/>
  <c r="H6" i="37" s="1"/>
  <c r="F35" i="37"/>
  <c r="G35" i="37" s="1"/>
  <c r="H35" i="37" s="1"/>
  <c r="F28" i="37"/>
  <c r="G28" i="37" s="1"/>
  <c r="H28" i="37" s="1"/>
  <c r="F27" i="37"/>
  <c r="G27" i="37" s="1"/>
  <c r="H27" i="37" s="1"/>
  <c r="F26" i="37"/>
  <c r="G26" i="37" s="1"/>
  <c r="H26" i="37" s="1"/>
  <c r="F9" i="37"/>
  <c r="G9" i="37" s="1"/>
  <c r="H9" i="37" s="1"/>
  <c r="F29" i="37"/>
  <c r="G29" i="37" s="1"/>
  <c r="H29" i="37" s="1"/>
  <c r="F23" i="37"/>
  <c r="G23" i="37" s="1"/>
  <c r="H23" i="37" s="1"/>
  <c r="F19" i="37"/>
  <c r="G19" i="37" s="1"/>
  <c r="H19" i="37" s="1"/>
  <c r="F41" i="37"/>
  <c r="G41" i="37" s="1"/>
  <c r="H41" i="37" s="1"/>
  <c r="F25" i="37"/>
  <c r="G25" i="37" s="1"/>
  <c r="H25" i="37" s="1"/>
  <c r="F5" i="37"/>
  <c r="G5" i="37" s="1"/>
  <c r="H5" i="37" s="1"/>
  <c r="F22" i="37"/>
  <c r="G22" i="37" s="1"/>
  <c r="H22" i="37" s="1"/>
  <c r="F10" i="37"/>
  <c r="G10" i="37" s="1"/>
  <c r="H10" i="37" s="1"/>
  <c r="F37" i="37"/>
  <c r="G37" i="37" s="1"/>
  <c r="H37" i="37" s="1"/>
  <c r="F33" i="37"/>
  <c r="G33" i="37" s="1"/>
  <c r="H33" i="37" s="1"/>
  <c r="F30" i="37"/>
  <c r="G30" i="37" s="1"/>
  <c r="H30" i="37" s="1"/>
  <c r="F21" i="37"/>
  <c r="G21" i="37" s="1"/>
  <c r="H21" i="37" s="1"/>
  <c r="F12" i="37"/>
  <c r="G12" i="37" s="1"/>
  <c r="H12" i="37" s="1"/>
  <c r="F15" i="33"/>
  <c r="G15" i="33" s="1"/>
  <c r="H15" i="33" s="1"/>
  <c r="F19" i="33"/>
  <c r="G19" i="33" s="1"/>
  <c r="H19" i="33" s="1"/>
  <c r="F13" i="33"/>
  <c r="G13" i="33" s="1"/>
  <c r="H13" i="33" s="1"/>
  <c r="F17" i="33"/>
  <c r="G17" i="33" s="1"/>
  <c r="H17" i="33" s="1"/>
  <c r="F20" i="33"/>
  <c r="G20" i="33" s="1"/>
  <c r="H20" i="33" s="1"/>
  <c r="F27" i="33"/>
  <c r="G27" i="33" s="1"/>
  <c r="H27" i="33" s="1"/>
  <c r="F10" i="33"/>
  <c r="G10" i="33" s="1"/>
  <c r="H10" i="33" s="1"/>
  <c r="F14" i="33"/>
  <c r="G14" i="33" s="1"/>
  <c r="H14" i="33" s="1"/>
  <c r="F28" i="33"/>
  <c r="G28" i="33" s="1"/>
  <c r="H28" i="33" s="1"/>
  <c r="F18" i="33"/>
  <c r="G18" i="33" s="1"/>
  <c r="H18" i="33" s="1"/>
  <c r="F26" i="33"/>
  <c r="G26" i="33" s="1"/>
  <c r="H26" i="33" s="1"/>
  <c r="F25" i="33"/>
  <c r="G25" i="33" s="1"/>
  <c r="H25" i="33" s="1"/>
  <c r="F21" i="33"/>
  <c r="G21" i="33" s="1"/>
  <c r="H21" i="33" s="1"/>
  <c r="F16" i="33"/>
  <c r="G16" i="33" s="1"/>
  <c r="H16" i="33" s="1"/>
  <c r="F8" i="33"/>
  <c r="G8" i="33" s="1"/>
  <c r="H8" i="33" s="1"/>
  <c r="F9" i="33"/>
  <c r="G9" i="33" s="1"/>
  <c r="H9" i="33" s="1"/>
  <c r="F22" i="33"/>
  <c r="G22" i="33" s="1"/>
  <c r="H22" i="33" s="1"/>
  <c r="F6" i="33"/>
  <c r="G6" i="33" s="1"/>
  <c r="H6" i="33" s="1"/>
  <c r="F24" i="33"/>
  <c r="G24" i="33" s="1"/>
  <c r="H24" i="33" s="1"/>
  <c r="F12" i="33"/>
  <c r="G12" i="33" s="1"/>
  <c r="H12" i="33" s="1"/>
  <c r="F7" i="33"/>
  <c r="G7" i="33" s="1"/>
  <c r="H7" i="33" s="1"/>
  <c r="F5" i="33"/>
  <c r="G5" i="33" s="1"/>
  <c r="H5" i="33" s="1"/>
  <c r="F11" i="33"/>
  <c r="G11" i="33" s="1"/>
  <c r="H11" i="33" s="1"/>
  <c r="F23" i="33"/>
  <c r="G23" i="33" s="1"/>
  <c r="H23" i="33" s="1"/>
  <c r="G6" i="35"/>
  <c r="H6" i="35" s="1"/>
  <c r="I6" i="35" s="1"/>
  <c r="G7" i="35"/>
  <c r="H7" i="35" s="1"/>
  <c r="I7" i="35" s="1"/>
  <c r="G8" i="35"/>
  <c r="H8" i="35" s="1"/>
  <c r="I8" i="35" s="1"/>
  <c r="G5" i="35"/>
  <c r="H5" i="35" s="1"/>
  <c r="I5" i="35" s="1"/>
  <c r="G9" i="35"/>
  <c r="H9" i="35" s="1"/>
  <c r="I9" i="35" s="1"/>
  <c r="H33" i="11"/>
  <c r="I33" i="11" s="1"/>
  <c r="J33" i="11" s="1"/>
  <c r="H20" i="11"/>
  <c r="I20" i="11" s="1"/>
  <c r="J20" i="11" s="1"/>
  <c r="H49" i="11"/>
  <c r="I49" i="11" s="1"/>
  <c r="J49" i="11" s="1"/>
  <c r="H25" i="11"/>
  <c r="I25" i="11" s="1"/>
  <c r="J25" i="11" s="1"/>
  <c r="H19" i="11"/>
  <c r="I19" i="11" s="1"/>
  <c r="J19" i="11" s="1"/>
  <c r="H58" i="11"/>
  <c r="I58" i="11" s="1"/>
  <c r="J58" i="11" s="1"/>
  <c r="H39" i="11"/>
  <c r="I39" i="11" s="1"/>
  <c r="J39" i="11" s="1"/>
  <c r="H75" i="11"/>
  <c r="I75" i="11" s="1"/>
  <c r="J75" i="11" s="1"/>
  <c r="H61" i="11"/>
  <c r="I61" i="11" s="1"/>
  <c r="J61" i="11" s="1"/>
  <c r="H52" i="11"/>
  <c r="I52" i="11" s="1"/>
  <c r="J52" i="11" s="1"/>
  <c r="H21" i="11"/>
  <c r="I21" i="11" s="1"/>
  <c r="J21" i="11" s="1"/>
  <c r="H59" i="11"/>
  <c r="I59" i="11" s="1"/>
  <c r="J59" i="11" s="1"/>
  <c r="H31" i="11"/>
  <c r="I31" i="11" s="1"/>
  <c r="J31" i="11" s="1"/>
  <c r="H5" i="11"/>
  <c r="I5" i="11" s="1"/>
  <c r="J5" i="11" s="1"/>
  <c r="H32" i="11"/>
  <c r="I32" i="11" s="1"/>
  <c r="J32" i="11" s="1"/>
  <c r="H41" i="11"/>
  <c r="I41" i="11" s="1"/>
  <c r="J41" i="11" s="1"/>
  <c r="H50" i="11"/>
  <c r="I50" i="11" s="1"/>
  <c r="J50" i="11" s="1"/>
  <c r="H6" i="11"/>
  <c r="I6" i="11" s="1"/>
  <c r="J6" i="11" s="1"/>
  <c r="H78" i="11"/>
  <c r="I78" i="11" s="1"/>
  <c r="J78" i="11" s="1"/>
  <c r="H71" i="11"/>
  <c r="I71" i="11" s="1"/>
  <c r="J71" i="11" s="1"/>
  <c r="H29" i="11"/>
  <c r="I29" i="11" s="1"/>
  <c r="J29" i="11" s="1"/>
  <c r="H23" i="11"/>
  <c r="I23" i="11" s="1"/>
  <c r="J23" i="11" s="1"/>
  <c r="H62" i="11"/>
  <c r="I62" i="11" s="1"/>
  <c r="J62" i="11" s="1"/>
  <c r="H44" i="11"/>
  <c r="I44" i="11" s="1"/>
  <c r="J44" i="11" s="1"/>
  <c r="H64" i="11"/>
  <c r="I64" i="11" s="1"/>
  <c r="J64" i="11" s="1"/>
  <c r="H83" i="11"/>
  <c r="I83" i="11" s="1"/>
  <c r="J83" i="11" s="1"/>
  <c r="H57" i="11"/>
  <c r="I57" i="11" s="1"/>
  <c r="J57" i="11" s="1"/>
  <c r="H80" i="11"/>
  <c r="I80" i="11" s="1"/>
  <c r="J80" i="11" s="1"/>
  <c r="H60" i="11"/>
  <c r="I60" i="11" s="1"/>
  <c r="J60" i="11" s="1"/>
  <c r="H28" i="11"/>
  <c r="I28" i="11" s="1"/>
  <c r="J28" i="11" s="1"/>
  <c r="H53" i="11"/>
  <c r="I53" i="11" s="1"/>
  <c r="J53" i="11" s="1"/>
  <c r="H84" i="11"/>
  <c r="I84" i="11" s="1"/>
  <c r="J84" i="11" s="1"/>
  <c r="H30" i="11"/>
  <c r="I30" i="11" s="1"/>
  <c r="J30" i="11" s="1"/>
  <c r="H8" i="11"/>
  <c r="I8" i="11" s="1"/>
  <c r="J8" i="11" s="1"/>
  <c r="H68" i="11"/>
  <c r="I68" i="11" s="1"/>
  <c r="J68" i="11" s="1"/>
  <c r="H76" i="11"/>
  <c r="I76" i="11" s="1"/>
  <c r="J76" i="11" s="1"/>
  <c r="H16" i="11"/>
  <c r="I16" i="11" s="1"/>
  <c r="J16" i="11" s="1"/>
  <c r="H72" i="11"/>
  <c r="I72" i="11" s="1"/>
  <c r="J72" i="11" s="1"/>
  <c r="H85" i="11"/>
  <c r="I85" i="11" s="1"/>
  <c r="J85" i="11" s="1"/>
  <c r="H79" i="11"/>
  <c r="I79" i="11" s="1"/>
  <c r="J79" i="11" s="1"/>
  <c r="H9" i="11"/>
  <c r="I9" i="11" s="1"/>
  <c r="J9" i="11" s="1"/>
  <c r="H56" i="11"/>
  <c r="I56" i="11" s="1"/>
  <c r="J56" i="11" s="1"/>
  <c r="H82" i="11"/>
  <c r="I82" i="11" s="1"/>
  <c r="J82" i="11" s="1"/>
  <c r="H17" i="11"/>
  <c r="I17" i="11" s="1"/>
  <c r="J17" i="11" s="1"/>
  <c r="H46" i="11"/>
  <c r="I46" i="11" s="1"/>
  <c r="J46" i="11" s="1"/>
  <c r="H73" i="11"/>
  <c r="I73" i="11" s="1"/>
  <c r="J73" i="11" s="1"/>
  <c r="H42" i="11"/>
  <c r="I42" i="11" s="1"/>
  <c r="J42" i="11" s="1"/>
  <c r="H27" i="11"/>
  <c r="I27" i="11" s="1"/>
  <c r="J27" i="11" s="1"/>
  <c r="H45" i="11"/>
  <c r="I45" i="11" s="1"/>
  <c r="J45" i="11" s="1"/>
  <c r="H40" i="11"/>
  <c r="I40" i="11" s="1"/>
  <c r="J40" i="11" s="1"/>
  <c r="H70" i="11"/>
  <c r="I70" i="11" s="1"/>
  <c r="J70" i="11" s="1"/>
  <c r="H18" i="11"/>
  <c r="I18" i="11" s="1"/>
  <c r="J18" i="11" s="1"/>
  <c r="H66" i="11"/>
  <c r="I66" i="11" s="1"/>
  <c r="J66" i="11" s="1"/>
  <c r="H67" i="11"/>
  <c r="I67" i="11" s="1"/>
  <c r="J67" i="11" s="1"/>
  <c r="H38" i="11"/>
  <c r="I38" i="11" s="1"/>
  <c r="J38" i="11" s="1"/>
  <c r="H24" i="11"/>
  <c r="I24" i="11" s="1"/>
  <c r="J24" i="11" s="1"/>
  <c r="H47" i="11"/>
  <c r="I47" i="11" s="1"/>
  <c r="J47" i="11" s="1"/>
  <c r="H81" i="11"/>
  <c r="I81" i="11" s="1"/>
  <c r="J81" i="11" s="1"/>
  <c r="H22" i="11"/>
  <c r="I22" i="11" s="1"/>
  <c r="J22" i="11" s="1"/>
  <c r="H51" i="11"/>
  <c r="I51" i="11" s="1"/>
  <c r="J51" i="11" s="1"/>
  <c r="H26" i="11"/>
  <c r="I26" i="11" s="1"/>
  <c r="J26" i="11" s="1"/>
  <c r="H77" i="11"/>
  <c r="I77" i="11" s="1"/>
  <c r="J77" i="11" s="1"/>
  <c r="H69" i="11"/>
  <c r="I69" i="11" s="1"/>
  <c r="J69" i="11" s="1"/>
  <c r="H7" i="11"/>
  <c r="I7" i="11" s="1"/>
  <c r="J7" i="11" s="1"/>
  <c r="H55" i="11"/>
  <c r="I55" i="11" s="1"/>
  <c r="J55" i="11" s="1"/>
  <c r="H54" i="11"/>
  <c r="I54" i="11" s="1"/>
  <c r="J54" i="11" s="1"/>
  <c r="H65" i="11"/>
  <c r="I65" i="11" s="1"/>
  <c r="J65" i="11" s="1"/>
  <c r="H74" i="11"/>
  <c r="I74" i="11" s="1"/>
  <c r="J74" i="11" s="1"/>
  <c r="H35" i="11"/>
  <c r="I35" i="11" s="1"/>
  <c r="J35" i="11" s="1"/>
  <c r="H48" i="11"/>
  <c r="I48" i="11" s="1"/>
  <c r="J48" i="11" s="1"/>
  <c r="H36" i="11"/>
  <c r="I36" i="11" s="1"/>
  <c r="J36" i="11" s="1"/>
  <c r="H34" i="11"/>
  <c r="I34" i="11" s="1"/>
  <c r="J34" i="11" s="1"/>
  <c r="H63" i="11"/>
  <c r="I63" i="11" s="1"/>
  <c r="J63" i="11" s="1"/>
  <c r="H43" i="11"/>
  <c r="I43" i="11" s="1"/>
  <c r="J43" i="11" s="1"/>
  <c r="H37" i="11"/>
  <c r="I37" i="11" s="1"/>
  <c r="J37" i="11" s="1"/>
</calcChain>
</file>

<file path=xl/sharedStrings.xml><?xml version="1.0" encoding="utf-8"?>
<sst xmlns="http://schemas.openxmlformats.org/spreadsheetml/2006/main" count="1414" uniqueCount="734">
  <si>
    <t>Code</t>
  </si>
  <si>
    <t>Description</t>
  </si>
  <si>
    <t>Labor Time</t>
  </si>
  <si>
    <t>Vehicle Invoice</t>
  </si>
  <si>
    <t xml:space="preserve">MSRP on Window Sticker </t>
  </si>
  <si>
    <t>Estimated Service Gross</t>
  </si>
  <si>
    <t>Sales Dept.  Margin</t>
  </si>
  <si>
    <t xml:space="preserve">Total Profit Opportunity </t>
  </si>
  <si>
    <t>ROI</t>
  </si>
  <si>
    <t>PDB</t>
  </si>
  <si>
    <t>VQK</t>
  </si>
  <si>
    <t>Molded Splash Guards, Black F &amp; R</t>
  </si>
  <si>
    <t>Z7X</t>
  </si>
  <si>
    <t>Off Road Suspension (Trailboss Lift)</t>
  </si>
  <si>
    <t>PDV</t>
  </si>
  <si>
    <t>F &amp; R Splash Guards</t>
  </si>
  <si>
    <t>SFZ</t>
  </si>
  <si>
    <t>Emblems (Black Bowtie)</t>
  </si>
  <si>
    <t>WH6</t>
  </si>
  <si>
    <t>Cargo Net (Horizontal)</t>
  </si>
  <si>
    <t>R88</t>
  </si>
  <si>
    <t>Illuminated Black Bow Tie</t>
  </si>
  <si>
    <t>SFE</t>
  </si>
  <si>
    <t>Wheel Locks</t>
  </si>
  <si>
    <t>RIK</t>
  </si>
  <si>
    <t>5ZU</t>
  </si>
  <si>
    <t>Black Bow Tie</t>
  </si>
  <si>
    <t>RDI</t>
  </si>
  <si>
    <t>Keyless Entry Pad</t>
  </si>
  <si>
    <t>Black Bowtie</t>
  </si>
  <si>
    <t>F &amp; R Splash Guard</t>
  </si>
  <si>
    <t>SBZ</t>
  </si>
  <si>
    <t>Sport Pedal Kit</t>
  </si>
  <si>
    <t>VLL</t>
  </si>
  <si>
    <t>PDJ</t>
  </si>
  <si>
    <t>PDA</t>
  </si>
  <si>
    <t>PCP</t>
  </si>
  <si>
    <t>Molded Splash Guards F &amp; R</t>
  </si>
  <si>
    <t>SJ9</t>
  </si>
  <si>
    <t>Grille Bar, Body Color</t>
  </si>
  <si>
    <t>Gloss Black "Blazer" Nameplate Emblem Kit</t>
  </si>
  <si>
    <t>Front Illuminated and Rear Non-Illuminated Bowtie Emblems in Black</t>
  </si>
  <si>
    <t>VEB</t>
  </si>
  <si>
    <t>Pedal Cover Set</t>
  </si>
  <si>
    <t>B94</t>
  </si>
  <si>
    <t>VRV</t>
  </si>
  <si>
    <t>Molded Splash Guards (Painted)</t>
  </si>
  <si>
    <t>VXW</t>
  </si>
  <si>
    <t>Molded Assist Steps</t>
  </si>
  <si>
    <t>Keyless Entry Keypad</t>
  </si>
  <si>
    <t>Molded Splash Guards, Black</t>
  </si>
  <si>
    <t>S41</t>
  </si>
  <si>
    <t>Rear Wheelhouse Liners</t>
  </si>
  <si>
    <t>RGL</t>
  </si>
  <si>
    <t>Black Nameplates</t>
  </si>
  <si>
    <t>Molded Splash Guards</t>
  </si>
  <si>
    <t>S0M</t>
  </si>
  <si>
    <t>Illuminated F &amp; R Door Sil Plates</t>
  </si>
  <si>
    <t>Black Bowtie Emblem</t>
  </si>
  <si>
    <t>Sport Pedal Cover Kit</t>
  </si>
  <si>
    <t>Wheel Lock Kit</t>
  </si>
  <si>
    <t>PDY</t>
  </si>
  <si>
    <t>Splash Guards Black</t>
  </si>
  <si>
    <t>VWE</t>
  </si>
  <si>
    <t>PDQ</t>
  </si>
  <si>
    <t>Warranty Labor Rate</t>
  </si>
  <si>
    <t>PDW</t>
  </si>
  <si>
    <t>Dealer Service Gross %</t>
  </si>
  <si>
    <t>PDR</t>
  </si>
  <si>
    <t xml:space="preserve"> </t>
  </si>
  <si>
    <t>PDE</t>
  </si>
  <si>
    <t>5JY</t>
  </si>
  <si>
    <t>Soft Tri Fold Tonneau Cover (Advantage)</t>
  </si>
  <si>
    <t>RIA</t>
  </si>
  <si>
    <t>F &amp; R Floor Liners</t>
  </si>
  <si>
    <t>Black Name Plates (LT, LTZ, RST, etc)</t>
  </si>
  <si>
    <t>RVQ</t>
  </si>
  <si>
    <t>6" Rectangular Black Step</t>
  </si>
  <si>
    <t>RVS</t>
  </si>
  <si>
    <t>4" Round Black Step</t>
  </si>
  <si>
    <t>SB7</t>
  </si>
  <si>
    <t>Black Tailgate Decal Lettering</t>
  </si>
  <si>
    <t>VOZ</t>
  </si>
  <si>
    <t>Hard Fold Tonneau Cover (REV)</t>
  </si>
  <si>
    <t>VPB</t>
  </si>
  <si>
    <t>Premium Soft Rollup Tonneau Cover</t>
  </si>
  <si>
    <t>VQO</t>
  </si>
  <si>
    <t>Black Work Step</t>
  </si>
  <si>
    <t>VQY</t>
  </si>
  <si>
    <t>Tow Hooks, Chrome</t>
  </si>
  <si>
    <t>VQZ</t>
  </si>
  <si>
    <t>Exhaust Tip Chrome</t>
  </si>
  <si>
    <t>VXH</t>
  </si>
  <si>
    <t>6" Rectagular Chrome Step</t>
  </si>
  <si>
    <t>VXJ</t>
  </si>
  <si>
    <t>4" Round Chrome Step</t>
  </si>
  <si>
    <t>63G</t>
  </si>
  <si>
    <t>Multi Flex Tailgate Step Lights</t>
  </si>
  <si>
    <t>SBY</t>
  </si>
  <si>
    <t>Sport Bar, Black Bed Mounted</t>
  </si>
  <si>
    <t>Tonneau Cover, Soft Roll-Up</t>
  </si>
  <si>
    <t>Assist Steps, Black Work Steps</t>
  </si>
  <si>
    <t>AAK</t>
  </si>
  <si>
    <t>Z71 Floor Liners (Front/Rear)</t>
  </si>
  <si>
    <t>Polished Exhaust Tip</t>
  </si>
  <si>
    <t>Assist Steps, 6" Black Rectangular</t>
  </si>
  <si>
    <t>Assist Steps, 4" Black Round</t>
  </si>
  <si>
    <t>Assist Steps, 6" Chrome Rectangular</t>
  </si>
  <si>
    <t>VTA</t>
  </si>
  <si>
    <t>Black Chrome Exhaust Tip</t>
  </si>
  <si>
    <t>Assist Steps, 4" Chrome Round</t>
  </si>
  <si>
    <t>VT2</t>
  </si>
  <si>
    <t>Assist Steps, 6" Black Oval Wheel-2-Wheel</t>
  </si>
  <si>
    <t>A/W Floor Liners (Front/Rear)</t>
  </si>
  <si>
    <t>Tonneau Cover, Hard Tri Folding (REV)</t>
  </si>
  <si>
    <t>S6L</t>
  </si>
  <si>
    <t>Assist Steps, 3" Off-Road Step Bars</t>
  </si>
  <si>
    <t>Off Road High Clearance Step</t>
  </si>
  <si>
    <t>VBJ</t>
  </si>
  <si>
    <t>Underseat Storage</t>
  </si>
  <si>
    <t>SGM</t>
  </si>
  <si>
    <t>22" High Gloss Black M&amp;B Wheel Kit</t>
  </si>
  <si>
    <t>SEZ</t>
  </si>
  <si>
    <t>22" Carbon Flash Metalic M&amp;B Wheel Kit</t>
  </si>
  <si>
    <t>SRV</t>
  </si>
  <si>
    <t>22" High Gloss Black Multi-Spoke M&amp;B Wkit</t>
  </si>
  <si>
    <t>SF1</t>
  </si>
  <si>
    <t>22" Bright Chrome M&amp;B Wheel Kit</t>
  </si>
  <si>
    <t>TRO</t>
  </si>
  <si>
    <t>Trailering Camera</t>
  </si>
  <si>
    <t>PCX</t>
  </si>
  <si>
    <t>PDH</t>
  </si>
  <si>
    <t>PDG</t>
  </si>
  <si>
    <t>PEF</t>
  </si>
  <si>
    <t>CAV</t>
  </si>
  <si>
    <t>All Weather Floor Liners (Front/Rear)</t>
  </si>
  <si>
    <t>RYT</t>
  </si>
  <si>
    <t>S08</t>
  </si>
  <si>
    <t>Highway Saftey Kit</t>
  </si>
  <si>
    <t>Black Grill</t>
  </si>
  <si>
    <t>VAT</t>
  </si>
  <si>
    <t>Chrome Surround Grill</t>
  </si>
  <si>
    <t>VAV</t>
  </si>
  <si>
    <t>All Weather Floor Mats (Front/Rear)</t>
  </si>
  <si>
    <t>VKU</t>
  </si>
  <si>
    <t>Chrome Mirror Caps</t>
  </si>
  <si>
    <t>VLI</t>
  </si>
  <si>
    <t>Cargo Mat</t>
  </si>
  <si>
    <t>VRS</t>
  </si>
  <si>
    <t>Cargo Security Shade</t>
  </si>
  <si>
    <t>VTB</t>
  </si>
  <si>
    <t>Chrome Rear Bumper Protector</t>
  </si>
  <si>
    <t>W2D</t>
  </si>
  <si>
    <t>Cargo Net</t>
  </si>
  <si>
    <t>Roof Rack Cross Rails</t>
  </si>
  <si>
    <t>S03</t>
  </si>
  <si>
    <t>Embroidered Head Rests</t>
  </si>
  <si>
    <t>RWU</t>
  </si>
  <si>
    <t>Collapsible Cargo Area Organizer</t>
  </si>
  <si>
    <t>SN7</t>
  </si>
  <si>
    <t>19 inch Aluminum Wheel</t>
  </si>
  <si>
    <t>PDD</t>
  </si>
  <si>
    <t>Cargo Organizer in Jet Black with Bowtie Logo</t>
  </si>
  <si>
    <t>PCM</t>
  </si>
  <si>
    <t>PCH</t>
  </si>
  <si>
    <t>S6P</t>
  </si>
  <si>
    <t>5LE</t>
  </si>
  <si>
    <t>Garage Door Opener</t>
  </si>
  <si>
    <t>VYW</t>
  </si>
  <si>
    <t>PCN</t>
  </si>
  <si>
    <t>RZ9</t>
  </si>
  <si>
    <t>Black Grille Bar</t>
  </si>
  <si>
    <t>F &amp; R Premier Carpeted Mat</t>
  </si>
  <si>
    <t>Cargo Area Organizer</t>
  </si>
  <si>
    <t>Cargo Liner</t>
  </si>
  <si>
    <t>All-Weather Floor Mats</t>
  </si>
  <si>
    <t>Cargo Shade</t>
  </si>
  <si>
    <t>All-Weather Floor Liners</t>
  </si>
  <si>
    <t>PDF</t>
  </si>
  <si>
    <t>RFP</t>
  </si>
  <si>
    <t>RGC</t>
  </si>
  <si>
    <t>5K5</t>
  </si>
  <si>
    <t>Bodyside Decal Package in Silver with Checkered Flag Design</t>
  </si>
  <si>
    <t>5KA</t>
  </si>
  <si>
    <t>Body Side Fender Hash Decal</t>
  </si>
  <si>
    <t>5KB</t>
  </si>
  <si>
    <t>Bodyside Decal Package in Carbon Flash with Bowtie Design</t>
  </si>
  <si>
    <t>Black Bowties</t>
  </si>
  <si>
    <t>Integrated Cargo Liner</t>
  </si>
  <si>
    <t>Gloss Black Nameplate Emblem</t>
  </si>
  <si>
    <t>RW1</t>
  </si>
  <si>
    <t>Rear Console Organizer</t>
  </si>
  <si>
    <t>First Aid Kit</t>
  </si>
  <si>
    <t>RZR</t>
  </si>
  <si>
    <t>20" Chrome Wheels</t>
  </si>
  <si>
    <t>Highway Safety Kit</t>
  </si>
  <si>
    <t>S1S</t>
  </si>
  <si>
    <t>20" Gloss Black Wheels</t>
  </si>
  <si>
    <t>SB9</t>
  </si>
  <si>
    <t>Hood and Liftgate Stripe Package in Silver</t>
  </si>
  <si>
    <t>Grille Bar (Body Color)</t>
  </si>
  <si>
    <t>SJA</t>
  </si>
  <si>
    <t>Grille, Black Mesh w/Black Header Bar</t>
  </si>
  <si>
    <t>SJB</t>
  </si>
  <si>
    <t>Grille Bar Insert in Black</t>
  </si>
  <si>
    <t>A/W Floor Mats (Front/Rear)</t>
  </si>
  <si>
    <t>VKW</t>
  </si>
  <si>
    <t>Front Console Organizer</t>
  </si>
  <si>
    <t>A/W Cargo Mat</t>
  </si>
  <si>
    <t>Roof Rack Cross Rails - Black</t>
  </si>
  <si>
    <t>Retractable Cargo Shade</t>
  </si>
  <si>
    <t>Molded Asist Step Black w/Stainless Steel Step Pad</t>
  </si>
  <si>
    <t>Cargo Net (Vertical)</t>
  </si>
  <si>
    <t>SPZ</t>
  </si>
  <si>
    <t>Black Lock &amp; Lug Nut Kit</t>
  </si>
  <si>
    <t>SD3</t>
  </si>
  <si>
    <t>S47</t>
  </si>
  <si>
    <t>Chrome Lug Nuts</t>
  </si>
  <si>
    <t>RIB</t>
  </si>
  <si>
    <t>All Weather Floor Liners (3rd)</t>
  </si>
  <si>
    <t>VKN</t>
  </si>
  <si>
    <t>All Weather Floor Mats (3rd)</t>
  </si>
  <si>
    <t>Foldable Cargo Organizer and Mat</t>
  </si>
  <si>
    <t>VLQ</t>
  </si>
  <si>
    <t>Front Recovery Hooks Crome</t>
  </si>
  <si>
    <t>Soft Trifold Tonneau Cover (ADVANTAGE)</t>
  </si>
  <si>
    <t>Hard Tri-Fold Cover (REV) Matte Black</t>
  </si>
  <si>
    <t>A/W Floor Liners (F&amp;R) Z71</t>
  </si>
  <si>
    <t>VTP</t>
  </si>
  <si>
    <t>Commercial Assist Steps</t>
  </si>
  <si>
    <t>Assist Step 6" Chrome</t>
  </si>
  <si>
    <t>A/W Floor Liners (F&amp;R) Chevy Bowtie</t>
  </si>
  <si>
    <t xml:space="preserve">Assist Steps, Off-Road Step </t>
  </si>
  <si>
    <t>SNO</t>
  </si>
  <si>
    <t>Gooseneck Hitch Pkg</t>
  </si>
  <si>
    <t>High Clearance Off Road Step with Spray in Liner Finish</t>
  </si>
  <si>
    <t>SHH</t>
  </si>
  <si>
    <t>20" High Gloss Black Wheel Kit</t>
  </si>
  <si>
    <t>SKX</t>
  </si>
  <si>
    <t>20" Gloss Black w/Chrome Inserts Wheel Kit</t>
  </si>
  <si>
    <t>SQ9</t>
  </si>
  <si>
    <t>20" Gloss Black w/Machined Accents &amp; Beadlock Pattern Wheel Kit (ALL NEW)</t>
  </si>
  <si>
    <t>Auxiliary Trailer Camera</t>
  </si>
  <si>
    <t>RGH</t>
  </si>
  <si>
    <t>5RU</t>
  </si>
  <si>
    <t>Illuminated Lift Gate Sil Plate</t>
  </si>
  <si>
    <t>All Weather Cargo Mat</t>
  </si>
  <si>
    <t xml:space="preserve">RIB </t>
  </si>
  <si>
    <t>Illuminated Front &amp; Rear Door Sil Plates</t>
  </si>
  <si>
    <t>S3I</t>
  </si>
  <si>
    <t>Illuminated Mirror Emblem (Puddle Light)</t>
  </si>
  <si>
    <t>All Weather Floor Mats 1st &amp; 2nd Row</t>
  </si>
  <si>
    <t>VSY</t>
  </si>
  <si>
    <t>Engine Block Heater</t>
  </si>
  <si>
    <t>Cargo Net Vertical</t>
  </si>
  <si>
    <t>All-Weather Floor Mats 1st &amp; 2nd row</t>
  </si>
  <si>
    <t>All-Weather Floor Liners  ALL 3 rows</t>
  </si>
  <si>
    <t>All-Weather Floor Liners 1st &amp; 2nd row</t>
  </si>
  <si>
    <t>Illuminated Puddle Light Bowtie</t>
  </si>
  <si>
    <t>SFJ</t>
  </si>
  <si>
    <t>Reflective Window Shade</t>
  </si>
  <si>
    <t>Cargo Organizer Collapsible</t>
  </si>
  <si>
    <t>Polished Exhuast Tip</t>
  </si>
  <si>
    <t>RZB</t>
  </si>
  <si>
    <t>Black w/Chevy Script Grille</t>
  </si>
  <si>
    <t>WBC</t>
  </si>
  <si>
    <t>Black Exhaust Tip</t>
  </si>
  <si>
    <t>6" Oval Chrome Step</t>
  </si>
  <si>
    <t>S1O</t>
  </si>
  <si>
    <t>Lockable Center Console Safe</t>
  </si>
  <si>
    <t>22" Gloss Black M&amp;B Wheel Kit</t>
  </si>
  <si>
    <t>SRL</t>
  </si>
  <si>
    <t>22" Painted/Machined M&amp;B Wheel Kit</t>
  </si>
  <si>
    <t>22" Gloss Black Muti-Spoke M&amp;B Wheel Kit</t>
  </si>
  <si>
    <t>SF2</t>
  </si>
  <si>
    <t>22" Multi-Spoke Chrome M&amp;B Wheel Kit</t>
  </si>
  <si>
    <t>SSI</t>
  </si>
  <si>
    <t>22" Chrome Split Spoke M&amp;B Wheel Kit</t>
  </si>
  <si>
    <t>SSW</t>
  </si>
  <si>
    <t>22" Chrome Multi Spoke M&amp;B Wheel Kit</t>
  </si>
  <si>
    <t>VQQ</t>
  </si>
  <si>
    <t>PCI</t>
  </si>
  <si>
    <t>SJ8</t>
  </si>
  <si>
    <t>SIQ</t>
  </si>
  <si>
    <t>Front Skid Plate</t>
  </si>
  <si>
    <t>SIR</t>
  </si>
  <si>
    <t>Mid Skid Plate</t>
  </si>
  <si>
    <t>5VI</t>
  </si>
  <si>
    <t>Cargo Tie-Down Rings</t>
  </si>
  <si>
    <t>NAA</t>
  </si>
  <si>
    <t>5VQ</t>
  </si>
  <si>
    <t>Bed Liner w/ Integrated Storage</t>
  </si>
  <si>
    <t>RVP</t>
  </si>
  <si>
    <t>Floor Liners with Jake Logo</t>
  </si>
  <si>
    <t>Racing Themed Graphics Package w/Jake and Stingray Logo</t>
  </si>
  <si>
    <t>VWD</t>
  </si>
  <si>
    <t>Stingray Center Caps</t>
  </si>
  <si>
    <t>SHQ</t>
  </si>
  <si>
    <t>SHW</t>
  </si>
  <si>
    <t>Fender Hash Stripes Carbon Flash Metalic w Red Accent</t>
  </si>
  <si>
    <t>SNG</t>
  </si>
  <si>
    <t>Black Wheel Locks</t>
  </si>
  <si>
    <t>SPY</t>
  </si>
  <si>
    <t>Black Lug Nuts</t>
  </si>
  <si>
    <t>5V7</t>
  </si>
  <si>
    <t>5ZZ</t>
  </si>
  <si>
    <t>High Wing Spoiler Carbon Flash</t>
  </si>
  <si>
    <t>SDA</t>
  </si>
  <si>
    <t>Black Recovery Hooks</t>
  </si>
  <si>
    <t>Cargo Net Set</t>
  </si>
  <si>
    <t>Rear Corvette Nameplate Script Torch Red</t>
  </si>
  <si>
    <t>RIN</t>
  </si>
  <si>
    <t>Rear Corvette Nameplate Script Arctic White</t>
  </si>
  <si>
    <t>STI</t>
  </si>
  <si>
    <t>Rear Fascia/Roof Storage Protector Black w Crossed Flags</t>
  </si>
  <si>
    <t>SL8</t>
  </si>
  <si>
    <t>SC7</t>
  </si>
  <si>
    <t>Roof Panel Storage Bag in Black w Crossed Red Flags Logo</t>
  </si>
  <si>
    <t>5W8</t>
  </si>
  <si>
    <t>5VM</t>
  </si>
  <si>
    <t>5DG</t>
  </si>
  <si>
    <t>RYQ</t>
  </si>
  <si>
    <t>5ZC</t>
  </si>
  <si>
    <t>Jake Logo Wheel Center Caps</t>
  </si>
  <si>
    <t>5ZD</t>
  </si>
  <si>
    <t>Carbon Flash Center Caps with Crossed Flags</t>
  </si>
  <si>
    <t>RXH</t>
  </si>
  <si>
    <t>RXJ</t>
  </si>
  <si>
    <t>VW9</t>
  </si>
  <si>
    <t>Tech Bronze Center Caps</t>
  </si>
  <si>
    <t>Stingray R Center Caps</t>
  </si>
  <si>
    <t>Premium Carpeted Floor Mats</t>
  </si>
  <si>
    <t>5JR</t>
  </si>
  <si>
    <t>Outside Mirror Cover Visible Carbon Fiber</t>
  </si>
  <si>
    <t>RWH</t>
  </si>
  <si>
    <t>RWJ</t>
  </si>
  <si>
    <t>SL1</t>
  </si>
  <si>
    <t>5V5</t>
  </si>
  <si>
    <t>RNX</t>
  </si>
  <si>
    <t>WKQ</t>
  </si>
  <si>
    <t>Premium Indoor Car Cover Black w/ Flags &amp; Access Panels</t>
  </si>
  <si>
    <t>S2L</t>
  </si>
  <si>
    <t>Set of Premium Leather Weekend Travel Bags</t>
  </si>
  <si>
    <t>Rocker Protector</t>
  </si>
  <si>
    <t>Front and Rear Splash Guards</t>
  </si>
  <si>
    <t>Console Vault</t>
  </si>
  <si>
    <t>Rear Under-Seat Storage</t>
  </si>
  <si>
    <t>Black Name Plates</t>
  </si>
  <si>
    <t>Black Tailgate Lettering</t>
  </si>
  <si>
    <t>Available as Part of Packages</t>
  </si>
  <si>
    <t>PCQ</t>
  </si>
  <si>
    <t>S1H</t>
  </si>
  <si>
    <t>SAX</t>
  </si>
  <si>
    <t>SB1</t>
  </si>
  <si>
    <t>Off Road Recover Kit</t>
  </si>
  <si>
    <t>Remote Start Kit</t>
  </si>
  <si>
    <t>Kicker Audio System</t>
  </si>
  <si>
    <t>Flexible Off-Road Splash Guard</t>
  </si>
  <si>
    <t>Interior Illumination Package</t>
  </si>
  <si>
    <t>22" Black w/Machined Edge Wheel</t>
  </si>
  <si>
    <t>Red Recover Hooks</t>
  </si>
  <si>
    <t>All Weather Floor Mats</t>
  </si>
  <si>
    <t>Hard-Folding Tonneau Cover</t>
  </si>
  <si>
    <t>Vinyl Tonneau Cover</t>
  </si>
  <si>
    <t>Performance Black Exhaust Tip</t>
  </si>
  <si>
    <t>Tech Bronze Recovery Hooks</t>
  </si>
  <si>
    <r>
      <rPr>
        <b/>
        <sz val="11"/>
        <color rgb="FF050505"/>
        <rFont val="Calibri"/>
        <family val="2"/>
        <scheme val="minor"/>
      </rPr>
      <t>ULK</t>
    </r>
  </si>
  <si>
    <r>
      <rPr>
        <b/>
        <sz val="11"/>
        <color rgb="FF181818"/>
        <rFont val="Calibri"/>
        <family val="2"/>
        <scheme val="minor"/>
      </rPr>
      <t>VAV</t>
    </r>
  </si>
  <si>
    <r>
      <rPr>
        <b/>
        <sz val="11"/>
        <color rgb="FF181818"/>
        <rFont val="Calibri"/>
        <family val="2"/>
        <scheme val="minor"/>
      </rPr>
      <t>VPB</t>
    </r>
  </si>
  <si>
    <r>
      <rPr>
        <b/>
        <sz val="11"/>
        <color rgb="FF050505"/>
        <rFont val="Calibri"/>
        <family val="2"/>
        <scheme val="minor"/>
      </rPr>
      <t>VTA</t>
    </r>
  </si>
  <si>
    <r>
      <rPr>
        <b/>
        <sz val="11"/>
        <color rgb="FF050505"/>
        <rFont val="Calibri"/>
        <family val="2"/>
        <scheme val="minor"/>
      </rPr>
      <t>W0H</t>
    </r>
  </si>
  <si>
    <t>SNX</t>
  </si>
  <si>
    <t>Soft Roll-Up Tonneau Cover</t>
  </si>
  <si>
    <t>COLORADO</t>
  </si>
  <si>
    <t>SILVERADO LD</t>
  </si>
  <si>
    <t xml:space="preserve">SILVERADO HD </t>
  </si>
  <si>
    <t>TAHOE / SUBURBAN</t>
  </si>
  <si>
    <t>BLAZER</t>
  </si>
  <si>
    <t>EQUINOX</t>
  </si>
  <si>
    <t>TRAILBLAZER</t>
  </si>
  <si>
    <t>TRAX</t>
  </si>
  <si>
    <t>CORVETTE</t>
  </si>
  <si>
    <t>Front Fender Decal Package</t>
  </si>
  <si>
    <t>SF8</t>
  </si>
  <si>
    <t>Hood Decal Package</t>
  </si>
  <si>
    <t>SQI</t>
  </si>
  <si>
    <t>Performance Lift Kit</t>
  </si>
  <si>
    <t>VZT</t>
  </si>
  <si>
    <t>Off Road Assist Step</t>
  </si>
  <si>
    <t>Black Assist Step</t>
  </si>
  <si>
    <t>5JL</t>
  </si>
  <si>
    <t>Red Brembo Brakes F/R</t>
  </si>
  <si>
    <t>All Weather Floor Liners (Row 1 &amp;2)</t>
  </si>
  <si>
    <t>All Weather Floor Liiner (Row 3)</t>
  </si>
  <si>
    <t>Black Nameplate</t>
  </si>
  <si>
    <t>5DH</t>
  </si>
  <si>
    <r>
      <t xml:space="preserve">20 Spoke Tech Bronze Wheel Kit </t>
    </r>
    <r>
      <rPr>
        <b/>
        <sz val="11"/>
        <color theme="1"/>
        <rFont val="Calibri"/>
        <family val="2"/>
        <scheme val="minor"/>
      </rPr>
      <t>(Stingray)</t>
    </r>
  </si>
  <si>
    <t>5DK</t>
  </si>
  <si>
    <r>
      <t xml:space="preserve">Tech Bronze Spider Design Wheels </t>
    </r>
    <r>
      <rPr>
        <b/>
        <sz val="11"/>
        <color theme="1"/>
        <rFont val="Calibri"/>
        <family val="2"/>
        <scheme val="minor"/>
      </rPr>
      <t>(Z06)</t>
    </r>
  </si>
  <si>
    <r>
      <t xml:space="preserve">Satin Graphite Spider Design Wheels w/Red Stripe </t>
    </r>
    <r>
      <rPr>
        <b/>
        <sz val="11"/>
        <color theme="1"/>
        <rFont val="Calibri"/>
        <family val="2"/>
        <scheme val="minor"/>
      </rPr>
      <t>(Z06)</t>
    </r>
  </si>
  <si>
    <t>5DO</t>
  </si>
  <si>
    <r>
      <t xml:space="preserve">15 Spoke Bright Polished Wheels </t>
    </r>
    <r>
      <rPr>
        <b/>
        <sz val="11"/>
        <color theme="1"/>
        <rFont val="Calibri"/>
        <family val="2"/>
        <scheme val="minor"/>
      </rPr>
      <t>(Stingray)</t>
    </r>
  </si>
  <si>
    <r>
      <t xml:space="preserve">Exposed Carbor Fiber High Wing Spoiler </t>
    </r>
    <r>
      <rPr>
        <b/>
        <sz val="11"/>
        <color theme="1"/>
        <rFont val="Calibri"/>
        <family val="2"/>
        <scheme val="minor"/>
      </rPr>
      <t>(Stingray)</t>
    </r>
  </si>
  <si>
    <r>
      <t xml:space="preserve">Exposed Carbor Fiber High Wing Spoiler </t>
    </r>
    <r>
      <rPr>
        <b/>
        <sz val="11"/>
        <color theme="1"/>
        <rFont val="Calibri"/>
        <family val="2"/>
        <scheme val="minor"/>
      </rPr>
      <t>(Z06 &amp; E-Ray)</t>
    </r>
  </si>
  <si>
    <r>
      <t xml:space="preserve">Black Ground Effects </t>
    </r>
    <r>
      <rPr>
        <b/>
        <sz val="11"/>
        <color theme="1"/>
        <rFont val="Calibri"/>
        <family val="2"/>
        <scheme val="minor"/>
      </rPr>
      <t>(Stingray)</t>
    </r>
  </si>
  <si>
    <r>
      <t xml:space="preserve">Ground Effects Kit In Visible Carbon Fiber </t>
    </r>
    <r>
      <rPr>
        <b/>
        <sz val="11"/>
        <color theme="1"/>
        <rFont val="Calibri"/>
        <family val="2"/>
        <scheme val="minor"/>
      </rPr>
      <t>(Stingray)</t>
    </r>
  </si>
  <si>
    <r>
      <t xml:space="preserve">Carbon Flash Ground Effects </t>
    </r>
    <r>
      <rPr>
        <b/>
        <sz val="11"/>
        <color theme="1"/>
        <rFont val="Calibri"/>
        <family val="2"/>
        <scheme val="minor"/>
      </rPr>
      <t>(Stingray)</t>
    </r>
  </si>
  <si>
    <r>
      <t xml:space="preserve">High Wing Spoiler Painted </t>
    </r>
    <r>
      <rPr>
        <b/>
        <sz val="11"/>
        <color theme="1"/>
        <rFont val="Calibri"/>
        <family val="2"/>
        <scheme val="minor"/>
      </rPr>
      <t>(Stingray)</t>
    </r>
  </si>
  <si>
    <t>PCZ</t>
  </si>
  <si>
    <r>
      <t xml:space="preserve">Pemium Outdoor Cover Black w/ Stingray Logo </t>
    </r>
    <r>
      <rPr>
        <b/>
        <sz val="11"/>
        <color theme="1"/>
        <rFont val="Calibri"/>
        <family val="2"/>
        <scheme val="minor"/>
      </rPr>
      <t>(Stingray)</t>
    </r>
  </si>
  <si>
    <r>
      <t xml:space="preserve">Premium Indoor Car Cover Black w/ Crossed Flags Logo </t>
    </r>
    <r>
      <rPr>
        <b/>
        <sz val="11"/>
        <color theme="1"/>
        <rFont val="Calibri"/>
        <family val="2"/>
        <scheme val="minor"/>
      </rPr>
      <t>(Stingray)</t>
    </r>
  </si>
  <si>
    <r>
      <t xml:space="preserve">Premium Outdoor Cover Black w/ Crossed Flag &amp; Silhouette </t>
    </r>
    <r>
      <rPr>
        <b/>
        <sz val="11"/>
        <color theme="1"/>
        <rFont val="Calibri"/>
        <family val="2"/>
        <scheme val="minor"/>
      </rPr>
      <t>(Stingray)</t>
    </r>
  </si>
  <si>
    <t>RXI</t>
  </si>
  <si>
    <r>
      <t xml:space="preserve">LT6 Visible Carbon Fiber Engine Cover </t>
    </r>
    <r>
      <rPr>
        <b/>
        <sz val="11"/>
        <color theme="1"/>
        <rFont val="Calibri"/>
        <family val="2"/>
        <scheme val="minor"/>
      </rPr>
      <t>(Z06)</t>
    </r>
  </si>
  <si>
    <r>
      <t xml:space="preserve">Wheel Center Caps Black w Gray Stingray Logo </t>
    </r>
    <r>
      <rPr>
        <b/>
        <sz val="11"/>
        <color theme="1"/>
        <rFont val="Calibri"/>
        <family val="2"/>
        <scheme val="minor"/>
      </rPr>
      <t>(Stingray)</t>
    </r>
  </si>
  <si>
    <r>
      <t xml:space="preserve">Visible Carbon Fiber Door Intake Trim </t>
    </r>
    <r>
      <rPr>
        <b/>
        <sz val="11"/>
        <color theme="1"/>
        <rFont val="Calibri"/>
        <family val="2"/>
        <scheme val="minor"/>
      </rPr>
      <t>(Stingray &amp; Z06)</t>
    </r>
  </si>
  <si>
    <r>
      <t xml:space="preserve">Wheel Center Caps Silver w Stingray Logo and Red Outline </t>
    </r>
    <r>
      <rPr>
        <b/>
        <sz val="11"/>
        <color theme="1"/>
        <rFont val="Calibri"/>
        <family val="2"/>
        <scheme val="minor"/>
      </rPr>
      <t>(Stingray)</t>
    </r>
  </si>
  <si>
    <r>
      <t xml:space="preserve">Visible Carbon Fiber Grille Insert </t>
    </r>
    <r>
      <rPr>
        <b/>
        <sz val="11"/>
        <color theme="1"/>
        <rFont val="Calibri"/>
        <family val="2"/>
        <scheme val="minor"/>
      </rPr>
      <t>(Z06 &amp; E-Ray)</t>
    </r>
  </si>
  <si>
    <r>
      <t xml:space="preserve">Visible Carbon Fiber Grille Insert </t>
    </r>
    <r>
      <rPr>
        <b/>
        <sz val="11"/>
        <color theme="1"/>
        <rFont val="Calibri"/>
        <family val="2"/>
        <scheme val="minor"/>
      </rPr>
      <t>(Stingray)</t>
    </r>
  </si>
  <si>
    <r>
      <t xml:space="preserve">Racing Themed Graphics w/Jake and Stingray Logo </t>
    </r>
    <r>
      <rPr>
        <b/>
        <sz val="11"/>
        <color theme="1"/>
        <rFont val="Calibri"/>
        <family val="2"/>
        <scheme val="minor"/>
      </rPr>
      <t>(Stingray)</t>
    </r>
  </si>
  <si>
    <r>
      <t>Dark Stealth Cross Flag Emblem</t>
    </r>
    <r>
      <rPr>
        <b/>
        <sz val="11"/>
        <color theme="1"/>
        <rFont val="Calibri"/>
        <family val="2"/>
        <scheme val="minor"/>
      </rPr>
      <t xml:space="preserve"> (Stingray &amp; E-Ray)</t>
    </r>
  </si>
  <si>
    <r>
      <t xml:space="preserve">Dark Stealth Cross Flag Emblem </t>
    </r>
    <r>
      <rPr>
        <b/>
        <sz val="11"/>
        <color theme="1"/>
        <rFont val="Calibri"/>
        <family val="2"/>
        <scheme val="minor"/>
      </rPr>
      <t>(Z06)</t>
    </r>
  </si>
  <si>
    <r>
      <t xml:space="preserve">Fender Hash Stripes Silver w Carbon Flash Metalic Accent </t>
    </r>
    <r>
      <rPr>
        <b/>
        <sz val="11"/>
        <color theme="1"/>
        <rFont val="Calibri"/>
        <family val="2"/>
        <scheme val="minor"/>
      </rPr>
      <t>(Stingray)</t>
    </r>
  </si>
  <si>
    <t>SG1</t>
  </si>
  <si>
    <r>
      <t xml:space="preserve">Z06 Badge in Edge Red </t>
    </r>
    <r>
      <rPr>
        <b/>
        <sz val="11"/>
        <color theme="1"/>
        <rFont val="Calibri"/>
        <family val="2"/>
        <scheme val="minor"/>
      </rPr>
      <t>(Z06)</t>
    </r>
  </si>
  <si>
    <t>SHT</t>
  </si>
  <si>
    <t>Jake Hood Graphic with Tech Bronze Accent</t>
  </si>
  <si>
    <t>SIG</t>
  </si>
  <si>
    <t>Clear Spoiler Bridge</t>
  </si>
  <si>
    <r>
      <t xml:space="preserve">Premium Indoor Car Cover Red w Stingray Logo </t>
    </r>
    <r>
      <rPr>
        <b/>
        <sz val="11"/>
        <color theme="1"/>
        <rFont val="Calibri"/>
        <family val="2"/>
        <scheme val="minor"/>
      </rPr>
      <t>(Stingray)</t>
    </r>
  </si>
  <si>
    <t>Rear Corvette Script in Edge Red</t>
  </si>
  <si>
    <t>SLN</t>
  </si>
  <si>
    <t>Visible Carbon Fiber Engine Cross Brace</t>
  </si>
  <si>
    <t>SNE</t>
  </si>
  <si>
    <r>
      <t xml:space="preserve">Jake Hood Graphics </t>
    </r>
    <r>
      <rPr>
        <b/>
        <sz val="11"/>
        <color theme="1"/>
        <rFont val="Calibri"/>
        <family val="2"/>
        <scheme val="minor"/>
      </rPr>
      <t>(Z06 &amp; E-Ray)</t>
    </r>
  </si>
  <si>
    <r>
      <t xml:space="preserve">Fender Hash Stripes Edge Red w Carbon Flash Accent </t>
    </r>
    <r>
      <rPr>
        <b/>
        <sz val="11"/>
        <color theme="1"/>
        <rFont val="Calibri"/>
        <family val="2"/>
        <scheme val="minor"/>
      </rPr>
      <t>(Stingray)</t>
    </r>
  </si>
  <si>
    <r>
      <t xml:space="preserve">Rocker Panel Extensions Black </t>
    </r>
    <r>
      <rPr>
        <b/>
        <sz val="11"/>
        <color theme="1"/>
        <rFont val="Calibri"/>
        <family val="2"/>
        <scheme val="minor"/>
      </rPr>
      <t>(Stingray)</t>
    </r>
  </si>
  <si>
    <t>SUF</t>
  </si>
  <si>
    <r>
      <t xml:space="preserve">E-Ray Badge in Blue </t>
    </r>
    <r>
      <rPr>
        <b/>
        <sz val="11"/>
        <color theme="1"/>
        <rFont val="Calibri"/>
        <family val="2"/>
        <scheme val="minor"/>
      </rPr>
      <t>(E-Ray)</t>
    </r>
  </si>
  <si>
    <t>V8X</t>
  </si>
  <si>
    <t>Visible Carbon Fiber Sill Plates</t>
  </si>
  <si>
    <t>VPO</t>
  </si>
  <si>
    <t>Tech Bronze Rear Hash Graphic</t>
  </si>
  <si>
    <t>VPW</t>
  </si>
  <si>
    <r>
      <t xml:space="preserve">Jake C8R Rear Hash Graphic </t>
    </r>
    <r>
      <rPr>
        <b/>
        <sz val="11"/>
        <color theme="1"/>
        <rFont val="Calibri"/>
        <family val="2"/>
        <scheme val="minor"/>
      </rPr>
      <t>(Z06 &amp; E-Ray)</t>
    </r>
  </si>
  <si>
    <t>SBL</t>
  </si>
  <si>
    <t>22" High Gloss Black Wheel Kit</t>
  </si>
  <si>
    <t>SAK</t>
  </si>
  <si>
    <t>22" Gloss Black w/ Machined Edges Wheel Kit</t>
  </si>
  <si>
    <t>Gloss Black Wheels</t>
  </si>
  <si>
    <t>All Weather Cargo Liner</t>
  </si>
  <si>
    <t>Illuminated Bowtie</t>
  </si>
  <si>
    <t>Illuminated Rocker Lighting</t>
  </si>
  <si>
    <t>BLAZER EV</t>
  </si>
  <si>
    <t>PCR</t>
  </si>
  <si>
    <t>All Weather Floor MAT</t>
  </si>
  <si>
    <t>All Weather Cargo MAT</t>
  </si>
  <si>
    <t>SDR</t>
  </si>
  <si>
    <t>Cargo Carrier Mount &amp; Trailer Hitch</t>
  </si>
  <si>
    <t>Black All Weather Floor Liners Front &amp; Rear</t>
  </si>
  <si>
    <t>Vertical Cargo Net</t>
  </si>
  <si>
    <t>SDE</t>
  </si>
  <si>
    <t>Trailer Hitch 3500 Capacity</t>
  </si>
  <si>
    <t>VLG</t>
  </si>
  <si>
    <t>Trailer Hitch Closeout Panel</t>
  </si>
  <si>
    <t>22" Gloss Black Wheels</t>
  </si>
  <si>
    <t>SMB</t>
  </si>
  <si>
    <t>22" Tech Bronze Wheels</t>
  </si>
  <si>
    <t>Bright Lug Nuts</t>
  </si>
  <si>
    <t>Bright Wheel Locks</t>
  </si>
  <si>
    <t>Front and Rear Molded Splash Guards</t>
  </si>
  <si>
    <t>PCU</t>
  </si>
  <si>
    <t>SMY</t>
  </si>
  <si>
    <t>SNU</t>
  </si>
  <si>
    <t>20" High Gloss Black Aluminum Wheels</t>
  </si>
  <si>
    <t>17" Beadlock Capable Wheels w/ Tech Bronze Ring</t>
  </si>
  <si>
    <t>20" Machined Finish Black Aluminum Wheels</t>
  </si>
  <si>
    <t>PDO</t>
  </si>
  <si>
    <t>RVY</t>
  </si>
  <si>
    <t>Bedside Utility Walls</t>
  </si>
  <si>
    <t>SJS</t>
  </si>
  <si>
    <t>Front Bed Utility Wall</t>
  </si>
  <si>
    <t>Black Illuminated Front Bowtie</t>
  </si>
  <si>
    <t>BPH</t>
  </si>
  <si>
    <t>Offroad Bumper Package (4ZR)</t>
  </si>
  <si>
    <t>Offroad Bumper Package (0TR)</t>
  </si>
  <si>
    <t>5XC</t>
  </si>
  <si>
    <t>Snorkel</t>
  </si>
  <si>
    <t>RWF</t>
  </si>
  <si>
    <t>Multimatic Jounce Control Dampeners</t>
  </si>
  <si>
    <t>S0Y</t>
  </si>
  <si>
    <t>Cargo Area Lights</t>
  </si>
  <si>
    <t>Rocker Panel Protector</t>
  </si>
  <si>
    <t>SA5</t>
  </si>
  <si>
    <t>Transfer Case Shield</t>
  </si>
  <si>
    <t>SDT</t>
  </si>
  <si>
    <t>Utility Wall Trailer Hitch Holder</t>
  </si>
  <si>
    <t>Black Lug and Lock Kit</t>
  </si>
  <si>
    <t>UNW</t>
  </si>
  <si>
    <t>Utility Wall U-Nuts</t>
  </si>
  <si>
    <t>VBR</t>
  </si>
  <si>
    <t>Rubber Bed Mat</t>
  </si>
  <si>
    <t>Bright Exhaust Tip</t>
  </si>
  <si>
    <t>VST</t>
  </si>
  <si>
    <t>Door Sill Plates</t>
  </si>
  <si>
    <t>Stingray</t>
  </si>
  <si>
    <t>Z06</t>
  </si>
  <si>
    <t>E-Ray</t>
  </si>
  <si>
    <t>Z06 &amp; E-Ray</t>
  </si>
  <si>
    <t>Stingray &amp; E-Ray</t>
  </si>
  <si>
    <t>5ZW</t>
  </si>
  <si>
    <t>Visible Carbon Fiber Two-Stanchion Spoiler</t>
  </si>
  <si>
    <t>Stingray &amp; Z06</t>
  </si>
  <si>
    <t>SBT</t>
  </si>
  <si>
    <t>Dual Roof Package</t>
  </si>
  <si>
    <t>SXB</t>
  </si>
  <si>
    <t>SXR</t>
  </si>
  <si>
    <t>SXT</t>
  </si>
  <si>
    <r>
      <rPr>
        <b/>
        <sz val="11"/>
        <color theme="1"/>
        <rFont val="Calibri"/>
        <family val="2"/>
        <scheme val="minor"/>
      </rPr>
      <t xml:space="preserve">Black </t>
    </r>
    <r>
      <rPr>
        <sz val="11"/>
        <color theme="1"/>
        <rFont val="Calibri"/>
        <family val="2"/>
        <scheme val="minor"/>
      </rPr>
      <t>Suede Front and Rear Luggage Compartment Trim</t>
    </r>
  </si>
  <si>
    <r>
      <rPr>
        <b/>
        <sz val="11"/>
        <color theme="1"/>
        <rFont val="Calibri"/>
        <family val="2"/>
        <scheme val="minor"/>
      </rPr>
      <t xml:space="preserve">Red </t>
    </r>
    <r>
      <rPr>
        <sz val="11"/>
        <color theme="1"/>
        <rFont val="Calibri"/>
        <family val="2"/>
        <scheme val="minor"/>
      </rPr>
      <t>Suede Front and Rear Luggage Compartment Trim</t>
    </r>
  </si>
  <si>
    <r>
      <t xml:space="preserve">Tan </t>
    </r>
    <r>
      <rPr>
        <sz val="11"/>
        <color theme="1"/>
        <rFont val="Calibri"/>
        <family val="2"/>
        <scheme val="minor"/>
      </rPr>
      <t>Suede Front and Rear Luggage Compartment Trim</t>
    </r>
  </si>
  <si>
    <r>
      <t xml:space="preserve">Front Radiator Grille Cover Protector SCRAPE ARMOR </t>
    </r>
    <r>
      <rPr>
        <b/>
        <sz val="11"/>
        <color theme="1"/>
        <rFont val="Calibri"/>
        <family val="2"/>
        <scheme val="minor"/>
      </rPr>
      <t>(Stingray)</t>
    </r>
  </si>
  <si>
    <r>
      <t xml:space="preserve">Front Radiator Grille Cover Protector SCRAPE ARMOR </t>
    </r>
    <r>
      <rPr>
        <b/>
        <sz val="11"/>
        <color theme="1"/>
        <rFont val="Calibri"/>
        <family val="2"/>
        <scheme val="minor"/>
      </rPr>
      <t>(Z06)</t>
    </r>
  </si>
  <si>
    <t>WKS</t>
  </si>
  <si>
    <t>Premium Indoor Car Cover, Galvanized Cool with Z06 Logo</t>
  </si>
  <si>
    <t>Trim Specific</t>
  </si>
  <si>
    <t>Regular Cab</t>
  </si>
  <si>
    <t>Dbl &amp; Crew</t>
  </si>
  <si>
    <t>PDN</t>
  </si>
  <si>
    <t>WT/CX</t>
  </si>
  <si>
    <t>LT/LZ</t>
  </si>
  <si>
    <t>PDC</t>
  </si>
  <si>
    <t>w/ GBA</t>
  </si>
  <si>
    <t>w/o GBA</t>
  </si>
  <si>
    <t>RG9</t>
  </si>
  <si>
    <t>1LS/1LT</t>
  </si>
  <si>
    <t>1SP/2Z7</t>
  </si>
  <si>
    <t>1LZ</t>
  </si>
  <si>
    <t>3LZ</t>
  </si>
  <si>
    <t>RGJ</t>
  </si>
  <si>
    <t>S4X</t>
  </si>
  <si>
    <t>Black Mirror Caps</t>
  </si>
  <si>
    <t>RFZ</t>
  </si>
  <si>
    <t>RFO</t>
  </si>
  <si>
    <t>RFN</t>
  </si>
  <si>
    <t>Black Wheel Lock Kit</t>
  </si>
  <si>
    <t>Black Wheel Lugs</t>
  </si>
  <si>
    <t>Rear Bumper Protector</t>
  </si>
  <si>
    <t>Premium Row 1/2 Floor Liners</t>
  </si>
  <si>
    <t>S45</t>
  </si>
  <si>
    <t>S4W</t>
  </si>
  <si>
    <t>Bright Wheel Protection Kit</t>
  </si>
  <si>
    <t>Dark Wheel Protection Kit</t>
  </si>
  <si>
    <t>L84 Dual</t>
  </si>
  <si>
    <t>Cat-Back Performance Exhaust</t>
  </si>
  <si>
    <t>L84 Single</t>
  </si>
  <si>
    <t>L87</t>
  </si>
  <si>
    <t>SHX</t>
  </si>
  <si>
    <t>Cargo Tray w/ Dividers</t>
  </si>
  <si>
    <t>SAY</t>
  </si>
  <si>
    <t>All Weather Floor Linres</t>
  </si>
  <si>
    <t>Gloss Black Emblem Kit</t>
  </si>
  <si>
    <t>Trailer Hitch</t>
  </si>
  <si>
    <t>PDK</t>
  </si>
  <si>
    <t>Invoice/MSRP</t>
  </si>
  <si>
    <t>EVX @ 9%</t>
  </si>
  <si>
    <t>PCK</t>
  </si>
  <si>
    <t>PCL</t>
  </si>
  <si>
    <t>PCV</t>
  </si>
  <si>
    <t>PCW</t>
  </si>
  <si>
    <t>All-Weather Cargo Area Liner</t>
  </si>
  <si>
    <t>Black Illuminated Front Bowtie Emblem</t>
  </si>
  <si>
    <t>All-Weather Floor Liner</t>
  </si>
  <si>
    <t>Illuminated Perimeter Rocker Lighting</t>
  </si>
  <si>
    <t>Black Painted Mirror Caps</t>
  </si>
  <si>
    <t>Foldable Cargo Organizer Mat</t>
  </si>
  <si>
    <t>Cargo Carrier Mount</t>
  </si>
  <si>
    <t>Cargo Shelf with Divider</t>
  </si>
  <si>
    <t>SIM</t>
  </si>
  <si>
    <t>Interior LED Lighting Kit</t>
  </si>
  <si>
    <t>Black Wheel Lug Nuts</t>
  </si>
  <si>
    <t>Trailer Hitch Closeout</t>
  </si>
  <si>
    <t>Custom Molded Front and Rear Splash Guards</t>
  </si>
  <si>
    <t>Black Roof Cross Rails</t>
  </si>
  <si>
    <r>
      <t xml:space="preserve">Blackout Package /w GBA </t>
    </r>
    <r>
      <rPr>
        <b/>
        <sz val="11"/>
        <rFont val="Calibri"/>
        <family val="2"/>
        <scheme val="minor"/>
      </rPr>
      <t>(RIK, SFZ)</t>
    </r>
  </si>
  <si>
    <r>
      <t xml:space="preserve">Blackout Package w/o GBA </t>
    </r>
    <r>
      <rPr>
        <b/>
        <sz val="11"/>
        <rFont val="Calibri"/>
        <family val="2"/>
        <scheme val="minor"/>
      </rPr>
      <t>(RIK, SFZ, S4X)</t>
    </r>
  </si>
  <si>
    <r>
      <t xml:space="preserve">Active Package </t>
    </r>
    <r>
      <rPr>
        <b/>
        <sz val="11"/>
        <rFont val="Calibri"/>
        <family val="2"/>
        <scheme val="minor"/>
      </rPr>
      <t>(SHX, VQK, W2D)</t>
    </r>
  </si>
  <si>
    <r>
      <t xml:space="preserve">Trailering Package </t>
    </r>
    <r>
      <rPr>
        <b/>
        <sz val="11"/>
        <rFont val="Calibri"/>
        <family val="2"/>
        <scheme val="minor"/>
      </rPr>
      <t>(VLG, SDE)</t>
    </r>
  </si>
  <si>
    <r>
      <t>Black Illumination Package</t>
    </r>
    <r>
      <rPr>
        <b/>
        <sz val="11"/>
        <rFont val="Calibri"/>
        <family val="2"/>
        <scheme val="minor"/>
      </rPr>
      <t xml:space="preserve"> (R88, RIK)</t>
    </r>
  </si>
  <si>
    <r>
      <t xml:space="preserve">LIfestyle Package </t>
    </r>
    <r>
      <rPr>
        <b/>
        <sz val="11"/>
        <rFont val="Calibri"/>
        <family val="2"/>
        <scheme val="minor"/>
      </rPr>
      <t>(SDR, VLG, VQQ)</t>
    </r>
  </si>
  <si>
    <r>
      <t xml:space="preserve">Illumination Package </t>
    </r>
    <r>
      <rPr>
        <b/>
        <sz val="11"/>
        <rFont val="Calibri"/>
        <family val="2"/>
        <scheme val="minor"/>
      </rPr>
      <t>(S3I, SIM)</t>
    </r>
  </si>
  <si>
    <r>
      <t xml:space="preserve">All-Weather Mat Package </t>
    </r>
    <r>
      <rPr>
        <b/>
        <sz val="11"/>
        <rFont val="Calibri"/>
        <family val="2"/>
        <scheme val="minor"/>
      </rPr>
      <t>(CAV, VAV)</t>
    </r>
  </si>
  <si>
    <r>
      <t xml:space="preserve">All-Weather Liner Package </t>
    </r>
    <r>
      <rPr>
        <b/>
        <sz val="11"/>
        <rFont val="Calibri"/>
        <family val="2"/>
        <scheme val="minor"/>
      </rPr>
      <t>(CAV, RIA)</t>
    </r>
  </si>
  <si>
    <r>
      <t xml:space="preserve">Interior Storage Package </t>
    </r>
    <r>
      <rPr>
        <b/>
        <sz val="11"/>
        <rFont val="Calibri"/>
        <family val="2"/>
        <scheme val="minor"/>
      </rPr>
      <t>(SHX, SD3)</t>
    </r>
  </si>
  <si>
    <r>
      <t xml:space="preserve">Cargo Convenience Package </t>
    </r>
    <r>
      <rPr>
        <b/>
        <sz val="11"/>
        <rFont val="Calibri"/>
        <family val="2"/>
        <scheme val="minor"/>
      </rPr>
      <t>(W2D, RWU, VRS)</t>
    </r>
  </si>
  <si>
    <t>EQUINOX EV</t>
  </si>
  <si>
    <t>Express Van</t>
  </si>
  <si>
    <t>5BJ</t>
  </si>
  <si>
    <t>Rearview Camera Mirror</t>
  </si>
  <si>
    <t>Keyless Entry Control Module</t>
  </si>
  <si>
    <t>VUL</t>
  </si>
  <si>
    <t>Bluetooth Phone Connection Kit</t>
  </si>
  <si>
    <t>Silverado EV</t>
  </si>
  <si>
    <t>WH9</t>
  </si>
  <si>
    <t>All-Weather Floor Liners (WT)</t>
  </si>
  <si>
    <t>All-Weather Floor Liners (RST)</t>
  </si>
  <si>
    <t>5WI</t>
  </si>
  <si>
    <t>Utility Wall Latch Kit</t>
  </si>
  <si>
    <t>Bedside Utility Walls L/R</t>
  </si>
  <si>
    <t>S4K</t>
  </si>
  <si>
    <t>Cargo Strap Organizer</t>
  </si>
  <si>
    <t>Console Mounted Safe</t>
  </si>
  <si>
    <t>SES</t>
  </si>
  <si>
    <t xml:space="preserve">Wheels, 22" Gloss Black </t>
  </si>
  <si>
    <t>Kicker Tailgate Speaker</t>
  </si>
  <si>
    <t>PDI</t>
  </si>
  <si>
    <t>PDL</t>
  </si>
  <si>
    <t>5LM</t>
  </si>
  <si>
    <t>Front Fender Decal</t>
  </si>
  <si>
    <t>Multi-Flex Tailgate Step Lights</t>
  </si>
  <si>
    <t>RSI</t>
  </si>
  <si>
    <t>Truck Bed Organizer</t>
  </si>
  <si>
    <t>eTrunk Collapsible Cargo Organizer</t>
  </si>
  <si>
    <t>RYC</t>
  </si>
  <si>
    <t>All-Weather eTrunk Mat</t>
  </si>
  <si>
    <t>SA2</t>
  </si>
  <si>
    <t>eTrunk Foldable Organizer</t>
  </si>
  <si>
    <t>Hitch Holder Attachment</t>
  </si>
  <si>
    <t>SEU</t>
  </si>
  <si>
    <t>Wheels, 22" Gloss Black with Machine Face</t>
  </si>
  <si>
    <t>SL7</t>
  </si>
  <si>
    <t>Utility Rack by Advantage</t>
  </si>
  <si>
    <t>SUR</t>
  </si>
  <si>
    <t>Trailer Tire Pressure Monitor</t>
  </si>
  <si>
    <t>VMK</t>
  </si>
  <si>
    <t>Cargo Management System Rails</t>
  </si>
  <si>
    <t>Splash Guards</t>
  </si>
  <si>
    <t>eTrunk Vertical Cargo Net</t>
  </si>
  <si>
    <t>eTrunk Vertical Cargo Area Divider</t>
  </si>
  <si>
    <r>
      <t xml:space="preserve">Cargo Security Package </t>
    </r>
    <r>
      <rPr>
        <b/>
        <sz val="11"/>
        <rFont val="Calibri"/>
        <family val="2"/>
        <scheme val="minor"/>
      </rPr>
      <t>(S10, VBJ)</t>
    </r>
  </si>
  <si>
    <r>
      <t xml:space="preserve">Bed Wall Organizer Package </t>
    </r>
    <r>
      <rPr>
        <b/>
        <sz val="11"/>
        <rFont val="Calibri"/>
        <family val="2"/>
        <scheme val="minor"/>
      </rPr>
      <t>(S4K, RVY, 5WI)</t>
    </r>
  </si>
  <si>
    <r>
      <t xml:space="preserve">Illumination Package </t>
    </r>
    <r>
      <rPr>
        <b/>
        <sz val="11"/>
        <rFont val="Calibri"/>
        <family val="2"/>
        <scheme val="minor"/>
      </rPr>
      <t>(S3I, 63G)</t>
    </r>
  </si>
  <si>
    <r>
      <t xml:space="preserve">Stow and Go Package </t>
    </r>
    <r>
      <rPr>
        <b/>
        <sz val="11"/>
        <rFont val="Calibri"/>
        <family val="2"/>
        <scheme val="minor"/>
      </rPr>
      <t>(VMK,VBJ, WH9)</t>
    </r>
  </si>
  <si>
    <r>
      <t xml:space="preserve">Dark Package RST </t>
    </r>
    <r>
      <rPr>
        <b/>
        <sz val="11"/>
        <rFont val="Calibri"/>
        <family val="2"/>
        <scheme val="minor"/>
      </rPr>
      <t>(RIK, SPY, 5LM)</t>
    </r>
  </si>
  <si>
    <t>5K4</t>
  </si>
  <si>
    <t>Illuminated Puddle Lamp</t>
  </si>
  <si>
    <t>Decal Package</t>
  </si>
  <si>
    <t>W0L</t>
  </si>
  <si>
    <t>Exterior Black Badge</t>
  </si>
  <si>
    <t>Front and Rear Black Bowtie emblems</t>
  </si>
  <si>
    <t>Wheel Locks - Alt Finish</t>
  </si>
  <si>
    <t>All-Weather Front and Rear Floor Mats</t>
  </si>
  <si>
    <r>
      <t xml:space="preserve">Assist Step and Tonneau Value Package III </t>
    </r>
    <r>
      <rPr>
        <b/>
        <sz val="11"/>
        <color theme="1"/>
        <rFont val="Calibri"/>
        <family val="2"/>
        <scheme val="minor"/>
      </rPr>
      <t>(RVQ, VOZ)</t>
    </r>
  </si>
  <si>
    <r>
      <t xml:space="preserve">Assist Step and Tonneau Value Package II </t>
    </r>
    <r>
      <rPr>
        <b/>
        <sz val="11"/>
        <color theme="1"/>
        <rFont val="Calibri"/>
        <family val="2"/>
        <scheme val="minor"/>
      </rPr>
      <t>(5JY, VXJ)</t>
    </r>
  </si>
  <si>
    <r>
      <t xml:space="preserve">Chevrolet Bowtie Accent Package </t>
    </r>
    <r>
      <rPr>
        <b/>
        <sz val="11"/>
        <color theme="1"/>
        <rFont val="Calibri"/>
        <family val="2"/>
        <scheme val="minor"/>
      </rPr>
      <t>(S3I, SB7, 5K4)</t>
    </r>
  </si>
  <si>
    <r>
      <t xml:space="preserve">Assist Step and Tonneau Value Package I </t>
    </r>
    <r>
      <rPr>
        <b/>
        <sz val="11"/>
        <color theme="1"/>
        <rFont val="Calibri"/>
        <family val="2"/>
        <scheme val="minor"/>
      </rPr>
      <t>(VQO, VPB)</t>
    </r>
  </si>
  <si>
    <r>
      <t xml:space="preserve">Dark Essentials Package </t>
    </r>
    <r>
      <rPr>
        <b/>
        <sz val="11"/>
        <color theme="1"/>
        <rFont val="Calibri"/>
        <family val="2"/>
        <scheme val="minor"/>
      </rPr>
      <t>(RIK, SB7, SFZ)</t>
    </r>
  </si>
  <si>
    <r>
      <t xml:space="preserve">Interior Convenience Package </t>
    </r>
    <r>
      <rPr>
        <b/>
        <sz val="11"/>
        <color theme="1"/>
        <rFont val="Calibri"/>
        <family val="2"/>
        <scheme val="minor"/>
      </rPr>
      <t>(S1O, VBJ, RIA/AAK</t>
    </r>
    <r>
      <rPr>
        <sz val="11"/>
        <color theme="1"/>
        <rFont val="Calibri"/>
        <family val="2"/>
        <scheme val="minor"/>
      </rPr>
      <t>)</t>
    </r>
  </si>
  <si>
    <r>
      <t xml:space="preserve">Hit the Road Package </t>
    </r>
    <r>
      <rPr>
        <b/>
        <sz val="11"/>
        <color theme="1"/>
        <rFont val="Calibri"/>
        <family val="2"/>
        <scheme val="minor"/>
      </rPr>
      <t>(VLL, VXW)</t>
    </r>
  </si>
  <si>
    <r>
      <t xml:space="preserve">Floor Liner Package </t>
    </r>
    <r>
      <rPr>
        <b/>
        <sz val="11"/>
        <color theme="1"/>
        <rFont val="Calibri"/>
        <family val="2"/>
        <scheme val="minor"/>
      </rPr>
      <t>(RIA, CAV)</t>
    </r>
  </si>
  <si>
    <r>
      <t>Black Grill Bar Package</t>
    </r>
    <r>
      <rPr>
        <b/>
        <sz val="11"/>
        <color theme="1"/>
        <rFont val="Calibri"/>
        <family val="2"/>
        <scheme val="minor"/>
      </rPr>
      <t xml:space="preserve"> (SJB, B94)</t>
    </r>
  </si>
  <si>
    <r>
      <t>Storage Optimization Package</t>
    </r>
    <r>
      <rPr>
        <b/>
        <sz val="11"/>
        <color theme="1"/>
        <rFont val="Calibri"/>
        <family val="2"/>
        <scheme val="minor"/>
      </rPr>
      <t xml:space="preserve"> (RW1, VKW)</t>
    </r>
  </si>
  <si>
    <r>
      <t>Roadside Safety Package</t>
    </r>
    <r>
      <rPr>
        <b/>
        <sz val="11"/>
        <color theme="1"/>
        <rFont val="Calibri"/>
        <family val="2"/>
        <scheme val="minor"/>
      </rPr>
      <t xml:space="preserve"> (RYT, S08)</t>
    </r>
  </si>
  <si>
    <r>
      <t xml:space="preserve">Illumination Package </t>
    </r>
    <r>
      <rPr>
        <b/>
        <sz val="11"/>
        <color theme="1"/>
        <rFont val="Calibri"/>
        <family val="2"/>
        <scheme val="minor"/>
      </rPr>
      <t>(S3I, S0M, 5RU)</t>
    </r>
  </si>
  <si>
    <r>
      <t>All-Weather Liner Package</t>
    </r>
    <r>
      <rPr>
        <b/>
        <sz val="11"/>
        <color theme="1"/>
        <rFont val="Calibri"/>
        <family val="2"/>
        <scheme val="minor"/>
      </rPr>
      <t xml:space="preserve"> (RIA, RIB, CAV)</t>
    </r>
  </si>
  <si>
    <r>
      <t xml:space="preserve">Interior Protection Package </t>
    </r>
    <r>
      <rPr>
        <b/>
        <sz val="11"/>
        <color theme="1"/>
        <rFont val="Calibri"/>
        <family val="2"/>
        <scheme val="minor"/>
      </rPr>
      <t>(VAV, SD3, RIB)</t>
    </r>
  </si>
  <si>
    <r>
      <t xml:space="preserve">Cargo Convenience Package </t>
    </r>
    <r>
      <rPr>
        <b/>
        <sz val="11"/>
        <color theme="1"/>
        <rFont val="Calibri"/>
        <family val="2"/>
        <scheme val="minor"/>
      </rPr>
      <t>(RWU, W2D, VRS, VQQ, S1O)</t>
    </r>
  </si>
  <si>
    <r>
      <t xml:space="preserve">Cargo Convenience Package </t>
    </r>
    <r>
      <rPr>
        <b/>
        <sz val="11"/>
        <color theme="1"/>
        <rFont val="Calibri"/>
        <family val="2"/>
        <scheme val="minor"/>
      </rPr>
      <t xml:space="preserve"> (RWU, W2D, VRS, VQQ)</t>
    </r>
  </si>
  <si>
    <r>
      <t xml:space="preserve">Cargo Convenience Package </t>
    </r>
    <r>
      <rPr>
        <b/>
        <sz val="11"/>
        <color theme="1"/>
        <rFont val="Calibri"/>
        <family val="2"/>
        <scheme val="minor"/>
      </rPr>
      <t>(RWU, W2D, VRS)</t>
    </r>
  </si>
  <si>
    <r>
      <t xml:space="preserve">Cargo Convenience Package </t>
    </r>
    <r>
      <rPr>
        <b/>
        <sz val="11"/>
        <color theme="1"/>
        <rFont val="Calibri"/>
        <family val="2"/>
        <scheme val="minor"/>
      </rPr>
      <t>(RWU, W2D)</t>
    </r>
  </si>
  <si>
    <r>
      <t>Premium Liner Protection</t>
    </r>
    <r>
      <rPr>
        <b/>
        <sz val="11"/>
        <color theme="1"/>
        <rFont val="Calibri"/>
        <family val="2"/>
        <scheme val="minor"/>
      </rPr>
      <t xml:space="preserve"> (RIA, RIB, CAV)</t>
    </r>
  </si>
  <si>
    <r>
      <t>Get Active Package</t>
    </r>
    <r>
      <rPr>
        <b/>
        <sz val="11"/>
        <color theme="1"/>
        <rFont val="Calibri"/>
        <family val="2"/>
        <scheme val="minor"/>
      </rPr>
      <t xml:space="preserve"> (SBZ, VRS, VTB)</t>
    </r>
  </si>
  <si>
    <r>
      <t xml:space="preserve">Hit the Road Package </t>
    </r>
    <r>
      <rPr>
        <b/>
        <sz val="11"/>
        <color theme="1"/>
        <rFont val="Calibri"/>
        <family val="2"/>
        <scheme val="minor"/>
      </rPr>
      <t>(VQQ, SFE, SPY, S10)</t>
    </r>
  </si>
  <si>
    <r>
      <t>Performance Upgrade</t>
    </r>
    <r>
      <rPr>
        <b/>
        <sz val="11"/>
        <color theme="1"/>
        <rFont val="Calibri"/>
        <family val="2"/>
        <scheme val="minor"/>
      </rPr>
      <t xml:space="preserve"> (WBC, SBZ)</t>
    </r>
  </si>
  <si>
    <r>
      <t>Performance Upgrade</t>
    </r>
    <r>
      <rPr>
        <b/>
        <sz val="11"/>
        <color theme="1"/>
        <rFont val="Calibri"/>
        <family val="2"/>
        <scheme val="minor"/>
      </rPr>
      <t xml:space="preserve"> (WBC)</t>
    </r>
  </si>
  <si>
    <r>
      <t>Premium Dark Essentials Package</t>
    </r>
    <r>
      <rPr>
        <b/>
        <sz val="11"/>
        <color theme="1"/>
        <rFont val="Calibri"/>
        <family val="2"/>
        <scheme val="minor"/>
      </rPr>
      <t xml:space="preserve"> (RIK, SFZ, S4X, SGM)</t>
    </r>
  </si>
  <si>
    <r>
      <t xml:space="preserve">Chrome Package </t>
    </r>
    <r>
      <rPr>
        <b/>
        <sz val="11"/>
        <color theme="1"/>
        <rFont val="Calibri"/>
        <family val="2"/>
        <scheme val="minor"/>
      </rPr>
      <t>(VKU, SSW)</t>
    </r>
  </si>
  <si>
    <r>
      <t xml:space="preserve">Dark Essentials PLUS Package </t>
    </r>
    <r>
      <rPr>
        <b/>
        <sz val="11"/>
        <color theme="1"/>
        <rFont val="Calibri"/>
        <family val="2"/>
        <scheme val="minor"/>
      </rPr>
      <t>(RIK, SFZ, S4X, SRV)</t>
    </r>
  </si>
  <si>
    <r>
      <t>Dark Essentials Package</t>
    </r>
    <r>
      <rPr>
        <b/>
        <sz val="11"/>
        <color theme="1"/>
        <rFont val="Calibri"/>
        <family val="2"/>
        <scheme val="minor"/>
      </rPr>
      <t xml:space="preserve"> (SFZ, RIK, S4X)</t>
    </r>
  </si>
  <si>
    <r>
      <t>Dark Essentials Package</t>
    </r>
    <r>
      <rPr>
        <b/>
        <sz val="11"/>
        <color theme="1"/>
        <rFont val="Calibri"/>
        <family val="2"/>
        <scheme val="minor"/>
      </rPr>
      <t xml:space="preserve"> (SFZ, RIK)</t>
    </r>
  </si>
  <si>
    <r>
      <t>Floor Liner Package</t>
    </r>
    <r>
      <rPr>
        <b/>
        <sz val="11"/>
        <color theme="1"/>
        <rFont val="Calibri"/>
        <family val="2"/>
        <scheme val="minor"/>
      </rPr>
      <t xml:space="preserve"> (RIA, RIB, CAV)</t>
    </r>
  </si>
  <si>
    <r>
      <rPr>
        <sz val="11"/>
        <color theme="1"/>
        <rFont val="Calibri"/>
        <family val="2"/>
        <scheme val="minor"/>
      </rPr>
      <t xml:space="preserve">Hit the Road Package </t>
    </r>
    <r>
      <rPr>
        <b/>
        <sz val="11"/>
        <color theme="1"/>
        <rFont val="Calibri"/>
        <family val="2"/>
        <scheme val="minor"/>
      </rPr>
      <t>(VRV, VLL)</t>
    </r>
  </si>
  <si>
    <r>
      <t xml:space="preserve">Cargo Package </t>
    </r>
    <r>
      <rPr>
        <b/>
        <sz val="11"/>
        <color theme="1"/>
        <rFont val="Calibri"/>
        <family val="2"/>
        <scheme val="minor"/>
      </rPr>
      <t>(SD3, SHX, W2D)</t>
    </r>
  </si>
  <si>
    <r>
      <t xml:space="preserve">Interior Protection Package </t>
    </r>
    <r>
      <rPr>
        <b/>
        <sz val="11"/>
        <color theme="1"/>
        <rFont val="Calibri"/>
        <family val="2"/>
        <scheme val="minor"/>
      </rPr>
      <t>(VAV, VKN, VLI)</t>
    </r>
  </si>
  <si>
    <r>
      <t xml:space="preserve">Roadside Safety Pkg </t>
    </r>
    <r>
      <rPr>
        <b/>
        <sz val="11"/>
        <color theme="1"/>
        <rFont val="Calibri"/>
        <family val="2"/>
        <scheme val="minor"/>
      </rPr>
      <t>(RYT, S08)</t>
    </r>
  </si>
  <si>
    <t>22" Bright Aluminum Wheels</t>
  </si>
  <si>
    <r>
      <t>Blackout Package</t>
    </r>
    <r>
      <rPr>
        <b/>
        <sz val="11"/>
        <color theme="1"/>
        <rFont val="Calibri"/>
        <family val="2"/>
        <scheme val="minor"/>
      </rPr>
      <t xml:space="preserve"> (SFZ, RIK &amp; RZ9)</t>
    </r>
  </si>
  <si>
    <r>
      <t>Trailering Package</t>
    </r>
    <r>
      <rPr>
        <b/>
        <sz val="11"/>
        <color theme="1"/>
        <rFont val="Calibri"/>
        <family val="2"/>
        <scheme val="minor"/>
      </rPr>
      <t xml:space="preserve"> (SDE, RZW, 5KE)</t>
    </r>
  </si>
  <si>
    <r>
      <t>Winter &amp; Summer Floor Coverage</t>
    </r>
    <r>
      <rPr>
        <b/>
        <sz val="11"/>
        <color theme="1"/>
        <rFont val="Calibri"/>
        <family val="2"/>
        <scheme val="minor"/>
      </rPr>
      <t xml:space="preserve"> (VYW &amp; RIA)</t>
    </r>
  </si>
  <si>
    <r>
      <t xml:space="preserve">Winter / Summer Mat Package </t>
    </r>
    <r>
      <rPr>
        <b/>
        <sz val="11"/>
        <color theme="1"/>
        <rFont val="Calibri"/>
        <family val="2"/>
        <scheme val="minor"/>
      </rPr>
      <t>(VAV, VYW)</t>
    </r>
  </si>
  <si>
    <r>
      <t>Interior Protection Package</t>
    </r>
    <r>
      <rPr>
        <b/>
        <sz val="11"/>
        <color theme="1"/>
        <rFont val="Calibri"/>
        <family val="2"/>
        <scheme val="minor"/>
      </rPr>
      <t xml:space="preserve"> (CAV, RIA)</t>
    </r>
  </si>
  <si>
    <r>
      <t>Blackout Package</t>
    </r>
    <r>
      <rPr>
        <b/>
        <sz val="11"/>
        <color theme="1"/>
        <rFont val="Calibri"/>
        <family val="2"/>
        <scheme val="minor"/>
      </rPr>
      <t xml:space="preserve"> (SFZ, RIN)</t>
    </r>
  </si>
  <si>
    <r>
      <t>Exterior Decal Package</t>
    </r>
    <r>
      <rPr>
        <b/>
        <sz val="11"/>
        <color theme="1"/>
        <rFont val="Calibri"/>
        <family val="2"/>
        <scheme val="minor"/>
      </rPr>
      <t xml:space="preserve"> (5K5 &amp; SB9)</t>
    </r>
  </si>
  <si>
    <r>
      <t>Sport Package</t>
    </r>
    <r>
      <rPr>
        <b/>
        <sz val="11"/>
        <color theme="1"/>
        <rFont val="Calibri"/>
        <family val="2"/>
        <scheme val="minor"/>
      </rPr>
      <t xml:space="preserve"> (5KB &amp; VEB)</t>
    </r>
  </si>
  <si>
    <r>
      <t xml:space="preserve">Cargo Package </t>
    </r>
    <r>
      <rPr>
        <b/>
        <sz val="11"/>
        <color theme="1"/>
        <rFont val="Calibri"/>
        <family val="2"/>
        <scheme val="minor"/>
      </rPr>
      <t>(VRS &amp; W2D)</t>
    </r>
  </si>
  <si>
    <r>
      <t xml:space="preserve">Interior Protection Package </t>
    </r>
    <r>
      <rPr>
        <b/>
        <sz val="11"/>
        <color theme="1"/>
        <rFont val="Calibri"/>
        <family val="2"/>
        <scheme val="minor"/>
      </rPr>
      <t>(VAV, VLI)</t>
    </r>
  </si>
  <si>
    <r>
      <t>Black Sport Package</t>
    </r>
    <r>
      <rPr>
        <b/>
        <sz val="11"/>
        <color theme="1"/>
        <rFont val="Calibri"/>
        <family val="2"/>
        <scheme val="minor"/>
      </rPr>
      <t xml:space="preserve"> (S1S, SJA, 5KA, RIK, B94)</t>
    </r>
  </si>
  <si>
    <r>
      <t xml:space="preserve">Arctic Package #1 </t>
    </r>
    <r>
      <rPr>
        <b/>
        <sz val="11"/>
        <color theme="1"/>
        <rFont val="Calibri"/>
        <family val="2"/>
        <scheme val="minor"/>
      </rPr>
      <t>(RZR, 5KA, SJ9, B94)</t>
    </r>
  </si>
  <si>
    <r>
      <t>Arctic Package #2</t>
    </r>
    <r>
      <rPr>
        <b/>
        <sz val="11"/>
        <color theme="1"/>
        <rFont val="Calibri"/>
        <family val="2"/>
        <scheme val="minor"/>
      </rPr>
      <t xml:space="preserve"> (5KA, SJ9, B94)</t>
    </r>
  </si>
  <si>
    <r>
      <t xml:space="preserve">Illumination Package </t>
    </r>
    <r>
      <rPr>
        <b/>
        <sz val="11"/>
        <color theme="1"/>
        <rFont val="Calibri"/>
        <family val="2"/>
        <scheme val="minor"/>
      </rPr>
      <t>(R88, RIK, S3I)</t>
    </r>
  </si>
  <si>
    <r>
      <t xml:space="preserve">All Weather Mat Package </t>
    </r>
    <r>
      <rPr>
        <b/>
        <sz val="11"/>
        <color theme="1"/>
        <rFont val="Calibri"/>
        <family val="2"/>
        <scheme val="minor"/>
      </rPr>
      <t>(VAV, VLI)</t>
    </r>
  </si>
  <si>
    <r>
      <t xml:space="preserve">All Weather Floor Liner Package </t>
    </r>
    <r>
      <rPr>
        <b/>
        <sz val="11"/>
        <color theme="1"/>
        <rFont val="Calibri"/>
        <family val="2"/>
        <scheme val="minor"/>
      </rPr>
      <t>(RIA, CAV)</t>
    </r>
  </si>
  <si>
    <r>
      <t>Flex Utility Package</t>
    </r>
    <r>
      <rPr>
        <b/>
        <sz val="11"/>
        <color theme="1"/>
        <rFont val="Calibri"/>
        <family val="2"/>
        <scheme val="minor"/>
      </rPr>
      <t xml:space="preserve"> (RW2, 5VI, SB1)</t>
    </r>
  </si>
  <si>
    <r>
      <t xml:space="preserve">Pro Essentials </t>
    </r>
    <r>
      <rPr>
        <b/>
        <sz val="11"/>
        <color theme="1"/>
        <rFont val="Calibri"/>
        <family val="2"/>
        <scheme val="minor"/>
      </rPr>
      <t>(5VQ, S0Y, VQK)</t>
    </r>
  </si>
  <si>
    <r>
      <t xml:space="preserve">Dark Essentials Package </t>
    </r>
    <r>
      <rPr>
        <b/>
        <sz val="11"/>
        <color theme="1"/>
        <rFont val="Calibri"/>
        <family val="2"/>
        <scheme val="minor"/>
      </rPr>
      <t>(SNX, VTA, RIK, SFZ)</t>
    </r>
  </si>
  <si>
    <r>
      <t>Recover Kit</t>
    </r>
    <r>
      <rPr>
        <b/>
        <sz val="11"/>
        <color theme="1"/>
        <rFont val="Calibri"/>
        <family val="2"/>
        <scheme val="minor"/>
      </rPr>
      <t xml:space="preserve"> (VW1, VZJ, S1H)</t>
    </r>
  </si>
  <si>
    <r>
      <t>Performance Skid Plate Package (</t>
    </r>
    <r>
      <rPr>
        <b/>
        <sz val="11"/>
        <color theme="1"/>
        <rFont val="Calibri"/>
        <family val="2"/>
        <scheme val="minor"/>
      </rPr>
      <t>SIQ &amp; SIR)</t>
    </r>
  </si>
  <si>
    <r>
      <t>Utility Wall Package</t>
    </r>
    <r>
      <rPr>
        <b/>
        <sz val="11"/>
        <color theme="1"/>
        <rFont val="Calibri"/>
        <family val="2"/>
        <scheme val="minor"/>
      </rPr>
      <t xml:space="preserve"> (RVY, SJS)</t>
    </r>
  </si>
  <si>
    <r>
      <t xml:space="preserve">Tech Bronze Accent Package </t>
    </r>
    <r>
      <rPr>
        <b/>
        <sz val="11"/>
        <color theme="1"/>
        <rFont val="Calibri"/>
        <family val="2"/>
        <scheme val="minor"/>
      </rPr>
      <t xml:space="preserve">(Stingray) </t>
    </r>
  </si>
  <si>
    <r>
      <t>Tech Bronze Accent Package</t>
    </r>
    <r>
      <rPr>
        <b/>
        <sz val="11"/>
        <color theme="1"/>
        <rFont val="Calibri"/>
        <family val="2"/>
        <scheme val="minor"/>
      </rPr>
      <t xml:space="preserve"> (Z06)</t>
    </r>
  </si>
  <si>
    <r>
      <t xml:space="preserve">Stingray R Appearance Package </t>
    </r>
    <r>
      <rPr>
        <b/>
        <sz val="11"/>
        <color theme="1"/>
        <rFont val="Calibri"/>
        <family val="2"/>
        <scheme val="minor"/>
      </rPr>
      <t>(SB7, VWD)</t>
    </r>
  </si>
  <si>
    <r>
      <t xml:space="preserve">Roadside Safety Package </t>
    </r>
    <r>
      <rPr>
        <b/>
        <sz val="11"/>
        <color theme="1"/>
        <rFont val="Calibri"/>
        <family val="2"/>
        <scheme val="minor"/>
      </rPr>
      <t>(RYT, S08)</t>
    </r>
  </si>
  <si>
    <r>
      <t xml:space="preserve">Contoured Liner Protectio Package </t>
    </r>
    <r>
      <rPr>
        <b/>
        <sz val="11"/>
        <color theme="1"/>
        <rFont val="Calibri"/>
        <family val="2"/>
        <scheme val="minor"/>
      </rPr>
      <t>(CAV, RIA)</t>
    </r>
  </si>
  <si>
    <r>
      <t>Hit the Road Package</t>
    </r>
    <r>
      <rPr>
        <b/>
        <sz val="11"/>
        <color theme="1"/>
        <rFont val="Calibri"/>
        <family val="2"/>
        <scheme val="minor"/>
      </rPr>
      <t xml:space="preserve"> (VXW, VLI)</t>
    </r>
  </si>
  <si>
    <r>
      <t xml:space="preserve">Black Out Package </t>
    </r>
    <r>
      <rPr>
        <b/>
        <sz val="11"/>
        <color theme="1"/>
        <rFont val="Calibri"/>
        <family val="2"/>
        <scheme val="minor"/>
      </rPr>
      <t>(RIK, SJ9, SFZ)</t>
    </r>
  </si>
  <si>
    <r>
      <t xml:space="preserve">Floor Liner Package </t>
    </r>
    <r>
      <rPr>
        <b/>
        <sz val="11"/>
        <color theme="1"/>
        <rFont val="Calibri"/>
        <family val="2"/>
        <scheme val="minor"/>
      </rPr>
      <t>(RIA &amp; CAV)</t>
    </r>
  </si>
  <si>
    <r>
      <t xml:space="preserve">Chrome Package </t>
    </r>
    <r>
      <rPr>
        <b/>
        <sz val="11"/>
        <color theme="1"/>
        <rFont val="Calibri"/>
        <family val="2"/>
        <scheme val="minor"/>
      </rPr>
      <t>(SFZ, VKU, VAT, VTB)</t>
    </r>
  </si>
  <si>
    <r>
      <t>Roadside Safety Package</t>
    </r>
    <r>
      <rPr>
        <b/>
        <sz val="11"/>
        <color theme="1"/>
        <rFont val="Calibri"/>
        <family val="2"/>
        <scheme val="minor"/>
      </rPr>
      <t xml:space="preserve"> (RYT &amp; S08)</t>
    </r>
  </si>
  <si>
    <r>
      <t>Bed Utility Package</t>
    </r>
    <r>
      <rPr>
        <b/>
        <sz val="11"/>
        <rFont val="Calibri"/>
        <family val="2"/>
        <scheme val="minor"/>
      </rPr>
      <t xml:space="preserve"> (VMK, RSI)</t>
    </r>
  </si>
  <si>
    <r>
      <t>Gameday Tailgate Package</t>
    </r>
    <r>
      <rPr>
        <b/>
        <sz val="11"/>
        <rFont val="Calibri"/>
        <family val="2"/>
        <scheme val="minor"/>
      </rPr>
      <t xml:space="preserve"> (SAX, 63G, RSI)</t>
    </r>
  </si>
  <si>
    <r>
      <t>Dark Package Plus</t>
    </r>
    <r>
      <rPr>
        <b/>
        <sz val="11"/>
        <rFont val="Calibri"/>
        <family val="2"/>
        <scheme val="minor"/>
      </rPr>
      <t xml:space="preserve"> (RIK, SES, 5LM)</t>
    </r>
  </si>
  <si>
    <r>
      <t>Dark Essentials Package</t>
    </r>
    <r>
      <rPr>
        <b/>
        <sz val="11"/>
        <color theme="1"/>
        <rFont val="Calibri"/>
        <family val="2"/>
        <scheme val="minor"/>
      </rPr>
      <t xml:space="preserve"> (RIK, SFZ &amp; SB7)</t>
    </r>
  </si>
  <si>
    <r>
      <t xml:space="preserve">Wheel2Wheel Step &amp; Tonneau Value Package </t>
    </r>
    <r>
      <rPr>
        <b/>
        <sz val="11"/>
        <color theme="1"/>
        <rFont val="Calibri"/>
        <family val="2"/>
        <scheme val="minor"/>
      </rPr>
      <t>(VXH or RVQ, VOZ)</t>
    </r>
  </si>
  <si>
    <r>
      <t xml:space="preserve">Liner Protection Package </t>
    </r>
    <r>
      <rPr>
        <b/>
        <sz val="11"/>
        <color theme="1"/>
        <rFont val="Calibri"/>
        <family val="2"/>
        <scheme val="minor"/>
      </rPr>
      <t>(S41 &amp; RIA)</t>
    </r>
  </si>
  <si>
    <r>
      <t>Liner Protection Package</t>
    </r>
    <r>
      <rPr>
        <b/>
        <sz val="11"/>
        <color theme="1"/>
        <rFont val="Calibri"/>
        <family val="2"/>
        <scheme val="minor"/>
      </rPr>
      <t xml:space="preserve"> (S41 &amp; RIA)</t>
    </r>
  </si>
  <si>
    <r>
      <t xml:space="preserve">Assist Step and Tonneau Cover Value Package #2 </t>
    </r>
    <r>
      <rPr>
        <b/>
        <sz val="11"/>
        <color theme="1"/>
        <rFont val="Calibri"/>
        <family val="2"/>
        <scheme val="minor"/>
      </rPr>
      <t>(VXJ or RVS, 5JY)</t>
    </r>
  </si>
  <si>
    <r>
      <t xml:space="preserve">Chrome Package </t>
    </r>
    <r>
      <rPr>
        <b/>
        <sz val="11"/>
        <color theme="1"/>
        <rFont val="Calibri"/>
        <family val="2"/>
        <scheme val="minor"/>
      </rPr>
      <t>(VQY, VQZ)</t>
    </r>
  </si>
  <si>
    <r>
      <t xml:space="preserve">Assist Step &amp; Tonneau Cover Value Package #1 </t>
    </r>
    <r>
      <rPr>
        <b/>
        <sz val="11"/>
        <color theme="1"/>
        <rFont val="Calibri"/>
        <family val="2"/>
        <scheme val="minor"/>
      </rPr>
      <t>(VQO &amp; VPB)</t>
    </r>
  </si>
  <si>
    <t>Sales Margin</t>
  </si>
  <si>
    <t>Service Margin</t>
  </si>
  <si>
    <t>Dealer Margin</t>
  </si>
  <si>
    <t>Make Changes on Silverado LD Tab</t>
  </si>
  <si>
    <t xml:space="preserve">Traverse </t>
  </si>
  <si>
    <t>Changes on this Tab Change Whole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</si>
</sst>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0.0"/>
    <numFmt numFmtId="166" formatCode="&quot;$&quot;#,##0.00"/>
    <numFmt numFmtId="167" formatCode="_(&quot;$&quot;* #,##0_);_(&quot;$&quot;* \(#,##0\);_(&quot;$&quot;* &quot;-&quot;??_);_(@_)"/>
    <numFmt numFmtId="168" formatCode="\$0.00"/>
    <numFmt numFmtId="169" formatCode="\$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50505"/>
      <name val="Calibri"/>
      <family val="2"/>
      <scheme val="minor"/>
    </font>
    <font>
      <b/>
      <sz val="11"/>
      <color rgb="FF1818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4">
    <xf numFmtId="0" fontId="0" fillId="0" borderId="0" xfId="0"/>
    <xf numFmtId="44" fontId="0" fillId="0" borderId="0" xfId="1" applyFont="1"/>
    <xf numFmtId="9" fontId="3" fillId="0" borderId="0" xfId="2" applyFont="1"/>
    <xf numFmtId="0" fontId="3" fillId="0" borderId="0" xfId="0" applyFont="1"/>
    <xf numFmtId="9" fontId="3" fillId="2" borderId="1" xfId="2" applyFont="1" applyFill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3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44" fontId="3" fillId="0" borderId="0" xfId="1" applyFont="1" applyAlignment="1">
      <alignment horizontal="center" vertical="center"/>
    </xf>
    <xf numFmtId="0" fontId="0" fillId="3" borderId="16" xfId="0" applyFill="1" applyBorder="1"/>
    <xf numFmtId="165" fontId="0" fillId="0" borderId="0" xfId="0" applyNumberFormat="1"/>
    <xf numFmtId="165" fontId="0" fillId="0" borderId="0" xfId="0" applyNumberFormat="1" applyAlignment="1">
      <alignment horizontal="center" vertical="center"/>
    </xf>
    <xf numFmtId="44" fontId="3" fillId="3" borderId="17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9" fontId="3" fillId="6" borderId="1" xfId="2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0" fillId="5" borderId="4" xfId="0" applyFill="1" applyBorder="1" applyAlignment="1" applyProtection="1">
      <alignment horizontal="left"/>
      <protection hidden="1"/>
    </xf>
    <xf numFmtId="0" fontId="0" fillId="5" borderId="4" xfId="0" applyFill="1" applyBorder="1" applyAlignment="1" applyProtection="1">
      <alignment horizontal="left" wrapText="1"/>
      <protection hidden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9" fontId="3" fillId="2" borderId="2" xfId="2" applyFont="1" applyFill="1" applyBorder="1" applyAlignment="1">
      <alignment horizontal="center" vertical="center"/>
    </xf>
    <xf numFmtId="0" fontId="0" fillId="3" borderId="13" xfId="0" applyFill="1" applyBorder="1"/>
    <xf numFmtId="9" fontId="0" fillId="4" borderId="15" xfId="0" applyNumberFormat="1" applyFill="1" applyBorder="1"/>
    <xf numFmtId="9" fontId="0" fillId="0" borderId="0" xfId="0" applyNumberFormat="1"/>
    <xf numFmtId="166" fontId="0" fillId="0" borderId="0" xfId="1" applyNumberFormat="1" applyFont="1"/>
    <xf numFmtId="166" fontId="0" fillId="0" borderId="0" xfId="0" applyNumberFormat="1"/>
    <xf numFmtId="166" fontId="3" fillId="0" borderId="0" xfId="0" applyNumberFormat="1" applyFont="1"/>
    <xf numFmtId="167" fontId="3" fillId="0" borderId="0" xfId="1" applyNumberFormat="1" applyFont="1"/>
    <xf numFmtId="167" fontId="0" fillId="0" borderId="0" xfId="0" applyNumberFormat="1"/>
    <xf numFmtId="167" fontId="0" fillId="0" borderId="0" xfId="1" applyNumberFormat="1" applyFont="1"/>
    <xf numFmtId="164" fontId="0" fillId="2" borderId="2" xfId="1" applyNumberFormat="1" applyFont="1" applyFill="1" applyBorder="1" applyAlignment="1">
      <alignment horizontal="center" vertical="center"/>
    </xf>
    <xf numFmtId="164" fontId="0" fillId="6" borderId="1" xfId="1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/>
      <protection hidden="1"/>
    </xf>
    <xf numFmtId="164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/>
    </xf>
    <xf numFmtId="164" fontId="0" fillId="6" borderId="1" xfId="1" applyNumberFormat="1" applyFont="1" applyFill="1" applyBorder="1" applyAlignment="1">
      <alignment horizontal="center"/>
    </xf>
    <xf numFmtId="164" fontId="0" fillId="2" borderId="2" xfId="1" applyNumberFormat="1" applyFont="1" applyFill="1" applyBorder="1" applyAlignment="1">
      <alignment horizontal="center"/>
    </xf>
    <xf numFmtId="164" fontId="0" fillId="6" borderId="2" xfId="1" applyNumberFormat="1" applyFont="1" applyFill="1" applyBorder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8" borderId="0" xfId="0" applyFill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9" fontId="12" fillId="6" borderId="1" xfId="0" applyNumberFormat="1" applyFont="1" applyFill="1" applyBorder="1" applyAlignment="1">
      <alignment horizontal="center" vertical="center" shrinkToFit="1"/>
    </xf>
    <xf numFmtId="0" fontId="7" fillId="7" borderId="30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8" fontId="11" fillId="6" borderId="1" xfId="0" applyNumberFormat="1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left"/>
    </xf>
    <xf numFmtId="0" fontId="6" fillId="0" borderId="9" xfId="0" applyFont="1" applyBorder="1" applyAlignment="1">
      <alignment horizontal="center" vertical="center"/>
    </xf>
    <xf numFmtId="0" fontId="0" fillId="5" borderId="4" xfId="0" applyFill="1" applyBorder="1" applyAlignment="1" applyProtection="1">
      <alignment horizontal="center" vertical="center" wrapText="1"/>
      <protection hidden="1"/>
    </xf>
    <xf numFmtId="0" fontId="0" fillId="5" borderId="4" xfId="0" applyFill="1" applyBorder="1" applyAlignment="1" applyProtection="1">
      <alignment horizontal="center" vertical="center"/>
      <protection hidden="1"/>
    </xf>
    <xf numFmtId="0" fontId="3" fillId="5" borderId="30" xfId="0" applyFont="1" applyFill="1" applyBorder="1" applyAlignment="1" applyProtection="1">
      <alignment horizontal="center" vertical="center"/>
      <protection hidden="1"/>
    </xf>
    <xf numFmtId="0" fontId="3" fillId="5" borderId="33" xfId="0" applyFont="1" applyFill="1" applyBorder="1" applyAlignment="1" applyProtection="1">
      <alignment horizontal="center" vertical="center"/>
      <protection hidden="1"/>
    </xf>
    <xf numFmtId="0" fontId="3" fillId="5" borderId="35" xfId="0" applyFont="1" applyFill="1" applyBorder="1" applyAlignment="1" applyProtection="1">
      <alignment horizontal="center" vertical="center"/>
      <protection hidden="1"/>
    </xf>
    <xf numFmtId="0" fontId="3" fillId="2" borderId="30" xfId="0" applyFont="1" applyFill="1" applyBorder="1" applyAlignment="1" applyProtection="1">
      <alignment horizontal="center" vertical="center"/>
      <protection hidden="1"/>
    </xf>
    <xf numFmtId="164" fontId="0" fillId="2" borderId="31" xfId="1" applyNumberFormat="1" applyFont="1" applyFill="1" applyBorder="1" applyAlignment="1">
      <alignment horizontal="center"/>
    </xf>
    <xf numFmtId="9" fontId="3" fillId="2" borderId="32" xfId="2" applyFont="1" applyFill="1" applyBorder="1" applyAlignment="1">
      <alignment horizontal="center"/>
    </xf>
    <xf numFmtId="0" fontId="3" fillId="2" borderId="38" xfId="0" applyFont="1" applyFill="1" applyBorder="1" applyAlignment="1" applyProtection="1">
      <alignment horizontal="center" vertical="center"/>
      <protection hidden="1"/>
    </xf>
    <xf numFmtId="9" fontId="3" fillId="2" borderId="39" xfId="2" applyFont="1" applyFill="1" applyBorder="1" applyAlignment="1">
      <alignment horizontal="center" vertical="center"/>
    </xf>
    <xf numFmtId="9" fontId="3" fillId="2" borderId="39" xfId="2" applyFont="1" applyFill="1" applyBorder="1" applyAlignment="1">
      <alignment horizontal="center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9" fontId="3" fillId="2" borderId="34" xfId="2" applyFont="1" applyFill="1" applyBorder="1" applyAlignment="1">
      <alignment horizontal="center"/>
    </xf>
    <xf numFmtId="0" fontId="3" fillId="2" borderId="40" xfId="0" applyFont="1" applyFill="1" applyBorder="1" applyAlignment="1" applyProtection="1">
      <alignment horizontal="center" vertical="center"/>
      <protection hidden="1"/>
    </xf>
    <xf numFmtId="9" fontId="3" fillId="2" borderId="41" xfId="2" applyFont="1" applyFill="1" applyBorder="1" applyAlignment="1">
      <alignment horizontal="center"/>
    </xf>
    <xf numFmtId="0" fontId="3" fillId="6" borderId="38" xfId="0" applyFont="1" applyFill="1" applyBorder="1" applyAlignment="1" applyProtection="1">
      <alignment horizontal="center" vertical="center"/>
      <protection hidden="1"/>
    </xf>
    <xf numFmtId="9" fontId="3" fillId="6" borderId="39" xfId="2" applyFont="1" applyFill="1" applyBorder="1" applyAlignment="1">
      <alignment horizontal="center"/>
    </xf>
    <xf numFmtId="0" fontId="3" fillId="6" borderId="33" xfId="0" applyFont="1" applyFill="1" applyBorder="1" applyAlignment="1" applyProtection="1">
      <alignment horizontal="center" vertical="center"/>
      <protection hidden="1"/>
    </xf>
    <xf numFmtId="9" fontId="3" fillId="6" borderId="34" xfId="2" applyFont="1" applyFill="1" applyBorder="1" applyAlignment="1">
      <alignment horizontal="center"/>
    </xf>
    <xf numFmtId="0" fontId="3" fillId="6" borderId="35" xfId="0" applyFont="1" applyFill="1" applyBorder="1" applyAlignment="1" applyProtection="1">
      <alignment horizontal="center" vertical="center"/>
      <protection hidden="1"/>
    </xf>
    <xf numFmtId="164" fontId="0" fillId="6" borderId="36" xfId="1" applyNumberFormat="1" applyFont="1" applyFill="1" applyBorder="1" applyAlignment="1">
      <alignment horizontal="center"/>
    </xf>
    <xf numFmtId="9" fontId="3" fillId="6" borderId="37" xfId="2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 vertical="center"/>
    </xf>
    <xf numFmtId="164" fontId="0" fillId="2" borderId="31" xfId="1" applyNumberFormat="1" applyFont="1" applyFill="1" applyBorder="1" applyAlignment="1">
      <alignment horizontal="center" vertical="center"/>
    </xf>
    <xf numFmtId="9" fontId="3" fillId="2" borderId="32" xfId="2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9" fontId="3" fillId="2" borderId="34" xfId="2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164" fontId="0" fillId="2" borderId="36" xfId="1" applyNumberFormat="1" applyFont="1" applyFill="1" applyBorder="1" applyAlignment="1">
      <alignment horizontal="center" vertical="center"/>
    </xf>
    <xf numFmtId="9" fontId="3" fillId="2" borderId="37" xfId="2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164" fontId="1" fillId="2" borderId="31" xfId="1" applyNumberFormat="1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/>
    </xf>
    <xf numFmtId="164" fontId="1" fillId="2" borderId="36" xfId="1" applyNumberFormat="1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/>
    </xf>
    <xf numFmtId="164" fontId="0" fillId="6" borderId="31" xfId="0" applyNumberFormat="1" applyFill="1" applyBorder="1" applyAlignment="1">
      <alignment horizontal="center" vertical="center"/>
    </xf>
    <xf numFmtId="164" fontId="0" fillId="6" borderId="31" xfId="1" applyNumberFormat="1" applyFont="1" applyFill="1" applyBorder="1" applyAlignment="1">
      <alignment horizontal="center"/>
    </xf>
    <xf numFmtId="9" fontId="3" fillId="6" borderId="32" xfId="2" applyFont="1" applyFill="1" applyBorder="1" applyAlignment="1">
      <alignment horizontal="center"/>
    </xf>
    <xf numFmtId="0" fontId="3" fillId="6" borderId="3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164" fontId="0" fillId="6" borderId="36" xfId="0" applyNumberFormat="1" applyFill="1" applyBorder="1" applyAlignment="1">
      <alignment horizontal="center" vertical="center"/>
    </xf>
    <xf numFmtId="9" fontId="3" fillId="6" borderId="43" xfId="2" applyFont="1" applyFill="1" applyBorder="1" applyAlignment="1">
      <alignment horizontal="center"/>
    </xf>
    <xf numFmtId="0" fontId="3" fillId="2" borderId="35" xfId="0" applyFont="1" applyFill="1" applyBorder="1" applyAlignment="1" applyProtection="1">
      <alignment horizontal="center" vertical="center"/>
      <protection hidden="1"/>
    </xf>
    <xf numFmtId="0" fontId="3" fillId="6" borderId="30" xfId="0" applyFont="1" applyFill="1" applyBorder="1" applyAlignment="1" applyProtection="1">
      <alignment horizontal="center" vertical="center"/>
      <protection hidden="1"/>
    </xf>
    <xf numFmtId="164" fontId="0" fillId="6" borderId="31" xfId="1" applyNumberFormat="1" applyFont="1" applyFill="1" applyBorder="1" applyAlignment="1">
      <alignment horizontal="center" vertical="center"/>
    </xf>
    <xf numFmtId="9" fontId="3" fillId="6" borderId="32" xfId="2" applyFont="1" applyFill="1" applyBorder="1" applyAlignment="1">
      <alignment horizontal="center" vertical="center"/>
    </xf>
    <xf numFmtId="9" fontId="3" fillId="6" borderId="34" xfId="2" applyFont="1" applyFill="1" applyBorder="1" applyAlignment="1">
      <alignment horizontal="center" vertical="center"/>
    </xf>
    <xf numFmtId="164" fontId="0" fillId="6" borderId="36" xfId="1" applyNumberFormat="1" applyFont="1" applyFill="1" applyBorder="1" applyAlignment="1">
      <alignment horizontal="center" vertical="center"/>
    </xf>
    <xf numFmtId="9" fontId="3" fillId="6" borderId="37" xfId="2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11" fillId="6" borderId="33" xfId="0" applyFont="1" applyFill="1" applyBorder="1" applyAlignment="1">
      <alignment horizontal="center" vertical="center" wrapText="1"/>
    </xf>
    <xf numFmtId="9" fontId="7" fillId="6" borderId="34" xfId="2" applyFont="1" applyFill="1" applyBorder="1" applyAlignment="1">
      <alignment horizontal="center" vertical="center"/>
    </xf>
    <xf numFmtId="0" fontId="11" fillId="6" borderId="35" xfId="0" applyFont="1" applyFill="1" applyBorder="1" applyAlignment="1">
      <alignment horizontal="center" vertical="center" wrapText="1"/>
    </xf>
    <xf numFmtId="168" fontId="11" fillId="6" borderId="36" xfId="0" applyNumberFormat="1" applyFont="1" applyFill="1" applyBorder="1" applyAlignment="1">
      <alignment horizontal="center" vertical="center" shrinkToFit="1"/>
    </xf>
    <xf numFmtId="9" fontId="7" fillId="6" borderId="37" xfId="2" applyFont="1" applyFill="1" applyBorder="1" applyAlignment="1">
      <alignment horizontal="center" vertical="center"/>
    </xf>
    <xf numFmtId="0" fontId="0" fillId="6" borderId="45" xfId="0" applyFill="1" applyBorder="1" applyAlignment="1" applyProtection="1">
      <alignment horizontal="center" vertical="center"/>
      <protection hidden="1"/>
    </xf>
    <xf numFmtId="9" fontId="3" fillId="6" borderId="39" xfId="2" applyFont="1" applyFill="1" applyBorder="1" applyAlignment="1">
      <alignment horizontal="center" vertical="center"/>
    </xf>
    <xf numFmtId="9" fontId="3" fillId="6" borderId="43" xfId="2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9" fillId="6" borderId="33" xfId="0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9" fontId="3" fillId="6" borderId="10" xfId="2" applyFont="1" applyFill="1" applyBorder="1" applyAlignment="1">
      <alignment horizontal="center" vertical="center"/>
    </xf>
    <xf numFmtId="44" fontId="3" fillId="5" borderId="11" xfId="1" applyFont="1" applyFill="1" applyBorder="1" applyAlignment="1">
      <alignment horizontal="center" vertical="center"/>
    </xf>
    <xf numFmtId="44" fontId="3" fillId="5" borderId="6" xfId="1" applyFont="1" applyFill="1" applyBorder="1" applyAlignment="1">
      <alignment horizontal="center" vertical="center"/>
    </xf>
    <xf numFmtId="44" fontId="3" fillId="5" borderId="7" xfId="1" applyFont="1" applyFill="1" applyBorder="1" applyAlignment="1">
      <alignment horizontal="center" vertical="center"/>
    </xf>
    <xf numFmtId="44" fontId="3" fillId="5" borderId="12" xfId="1" applyFont="1" applyFill="1" applyBorder="1" applyAlignment="1">
      <alignment horizontal="center" vertical="center"/>
    </xf>
    <xf numFmtId="44" fontId="3" fillId="5" borderId="0" xfId="1" applyFont="1" applyFill="1" applyBorder="1" applyAlignment="1">
      <alignment horizontal="center" vertical="center"/>
    </xf>
    <xf numFmtId="44" fontId="3" fillId="5" borderId="8" xfId="1" applyFont="1" applyFill="1" applyBorder="1" applyAlignment="1">
      <alignment horizontal="center" vertical="center"/>
    </xf>
    <xf numFmtId="44" fontId="3" fillId="5" borderId="13" xfId="1" applyFont="1" applyFill="1" applyBorder="1" applyAlignment="1">
      <alignment horizontal="center" vertical="center"/>
    </xf>
    <xf numFmtId="44" fontId="3" fillId="5" borderId="9" xfId="1" applyFont="1" applyFill="1" applyBorder="1" applyAlignment="1">
      <alignment horizontal="center" vertical="center"/>
    </xf>
    <xf numFmtId="44" fontId="3" fillId="5" borderId="10" xfId="1" applyFont="1" applyFill="1" applyBorder="1" applyAlignment="1">
      <alignment horizontal="center" vertical="center"/>
    </xf>
    <xf numFmtId="44" fontId="3" fillId="5" borderId="28" xfId="1" applyFont="1" applyFill="1" applyBorder="1" applyAlignment="1">
      <alignment horizontal="center" vertical="center"/>
    </xf>
    <xf numFmtId="44" fontId="3" fillId="5" borderId="22" xfId="1" applyFont="1" applyFill="1" applyBorder="1" applyAlignment="1">
      <alignment horizontal="center" vertical="center"/>
    </xf>
    <xf numFmtId="44" fontId="3" fillId="5" borderId="29" xfId="1" applyFont="1" applyFill="1" applyBorder="1" applyAlignment="1">
      <alignment horizontal="center" vertical="center"/>
    </xf>
    <xf numFmtId="166" fontId="3" fillId="5" borderId="12" xfId="1" applyNumberFormat="1" applyFont="1" applyFill="1" applyBorder="1" applyAlignment="1">
      <alignment horizontal="center" vertical="center"/>
    </xf>
    <xf numFmtId="166" fontId="3" fillId="5" borderId="0" xfId="1" applyNumberFormat="1" applyFont="1" applyFill="1" applyBorder="1" applyAlignment="1">
      <alignment horizontal="center" vertical="center"/>
    </xf>
    <xf numFmtId="166" fontId="3" fillId="5" borderId="8" xfId="1" applyNumberFormat="1" applyFont="1" applyFill="1" applyBorder="1" applyAlignment="1">
      <alignment horizontal="center" vertical="center"/>
    </xf>
    <xf numFmtId="166" fontId="3" fillId="5" borderId="13" xfId="1" applyNumberFormat="1" applyFont="1" applyFill="1" applyBorder="1" applyAlignment="1">
      <alignment horizontal="center" vertical="center"/>
    </xf>
    <xf numFmtId="166" fontId="3" fillId="5" borderId="9" xfId="1" applyNumberFormat="1" applyFont="1" applyFill="1" applyBorder="1" applyAlignment="1">
      <alignment horizontal="center" vertical="center"/>
    </xf>
    <xf numFmtId="166" fontId="3" fillId="5" borderId="10" xfId="1" applyNumberFormat="1" applyFont="1" applyFill="1" applyBorder="1" applyAlignment="1">
      <alignment horizontal="center" vertical="center"/>
    </xf>
    <xf numFmtId="44" fontId="3" fillId="7" borderId="21" xfId="1" applyFont="1" applyFill="1" applyBorder="1" applyAlignment="1">
      <alignment horizontal="center" vertical="center"/>
    </xf>
    <xf numFmtId="44" fontId="3" fillId="7" borderId="0" xfId="1" applyFont="1" applyFill="1" applyBorder="1" applyAlignment="1">
      <alignment horizontal="center" vertical="center"/>
    </xf>
    <xf numFmtId="44" fontId="3" fillId="7" borderId="22" xfId="1" applyFont="1" applyFill="1" applyBorder="1" applyAlignment="1">
      <alignment horizontal="center" vertical="center"/>
    </xf>
    <xf numFmtId="8" fontId="0" fillId="0" borderId="0" xfId="0" applyNumberFormat="1"/>
    <xf numFmtId="164" fontId="1" fillId="2" borderId="2" xfId="1" applyNumberFormat="1" applyFont="1" applyFill="1" applyBorder="1" applyAlignment="1">
      <alignment horizontal="center"/>
    </xf>
    <xf numFmtId="164" fontId="0" fillId="2" borderId="3" xfId="1" applyNumberFormat="1" applyFont="1" applyFill="1" applyBorder="1" applyAlignment="1">
      <alignment horizontal="center" vertical="center"/>
    </xf>
    <xf numFmtId="9" fontId="3" fillId="2" borderId="41" xfId="2" applyFont="1" applyFill="1" applyBorder="1" applyAlignment="1">
      <alignment horizontal="center" vertical="center"/>
    </xf>
    <xf numFmtId="0" fontId="0" fillId="2" borderId="46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2" borderId="45" xfId="0" applyFill="1" applyBorder="1" applyAlignment="1" applyProtection="1">
      <alignment horizontal="center" vertical="center"/>
      <protection hidden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45" xfId="0" applyFont="1" applyFill="1" applyBorder="1" applyAlignment="1">
      <alignment horizontal="center" vertical="center" wrapText="1"/>
    </xf>
    <xf numFmtId="164" fontId="0" fillId="2" borderId="30" xfId="1" applyNumberFormat="1" applyFont="1" applyFill="1" applyBorder="1" applyAlignment="1">
      <alignment horizontal="center" vertical="center"/>
    </xf>
    <xf numFmtId="164" fontId="0" fillId="2" borderId="33" xfId="1" applyNumberFormat="1" applyFont="1" applyFill="1" applyBorder="1" applyAlignment="1">
      <alignment horizontal="center" vertical="center"/>
    </xf>
    <xf numFmtId="164" fontId="0" fillId="2" borderId="35" xfId="1" applyNumberFormat="1" applyFont="1" applyFill="1" applyBorder="1" applyAlignment="1">
      <alignment horizontal="center" vertical="center"/>
    </xf>
    <xf numFmtId="168" fontId="11" fillId="6" borderId="33" xfId="0" applyNumberFormat="1" applyFont="1" applyFill="1" applyBorder="1" applyAlignment="1">
      <alignment horizontal="center" vertical="center" shrinkToFit="1"/>
    </xf>
    <xf numFmtId="168" fontId="11" fillId="6" borderId="35" xfId="0" applyNumberFormat="1" applyFont="1" applyFill="1" applyBorder="1" applyAlignment="1">
      <alignment horizontal="center" vertical="center" shrinkToFit="1"/>
    </xf>
    <xf numFmtId="165" fontId="0" fillId="2" borderId="30" xfId="0" applyNumberFormat="1" applyFill="1" applyBorder="1" applyAlignment="1" applyProtection="1">
      <alignment horizontal="center" vertical="center"/>
      <protection hidden="1"/>
    </xf>
    <xf numFmtId="165" fontId="0" fillId="2" borderId="33" xfId="0" applyNumberFormat="1" applyFill="1" applyBorder="1" applyAlignment="1" applyProtection="1">
      <alignment horizontal="center" vertical="center"/>
      <protection hidden="1"/>
    </xf>
    <xf numFmtId="165" fontId="0" fillId="2" borderId="35" xfId="0" applyNumberFormat="1" applyFill="1" applyBorder="1" applyAlignment="1" applyProtection="1">
      <alignment horizontal="center" vertical="center"/>
      <protection hidden="1"/>
    </xf>
    <xf numFmtId="165" fontId="11" fillId="6" borderId="33" xfId="0" applyNumberFormat="1" applyFont="1" applyFill="1" applyBorder="1" applyAlignment="1">
      <alignment horizontal="center" vertical="center"/>
    </xf>
    <xf numFmtId="165" fontId="11" fillId="6" borderId="33" xfId="0" applyNumberFormat="1" applyFont="1" applyFill="1" applyBorder="1" applyAlignment="1" applyProtection="1">
      <alignment horizontal="center" vertical="center"/>
      <protection hidden="1"/>
    </xf>
    <xf numFmtId="165" fontId="11" fillId="6" borderId="35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44" fontId="3" fillId="3" borderId="52" xfId="1" applyFont="1" applyFill="1" applyBorder="1" applyAlignment="1">
      <alignment horizontal="center" vertical="center" wrapText="1"/>
    </xf>
    <xf numFmtId="165" fontId="3" fillId="3" borderId="52" xfId="0" applyNumberFormat="1" applyFont="1" applyFill="1" applyBorder="1" applyAlignment="1">
      <alignment horizontal="center" vertical="center"/>
    </xf>
    <xf numFmtId="9" fontId="3" fillId="9" borderId="18" xfId="2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3" fillId="0" borderId="16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6" fontId="0" fillId="4" borderId="15" xfId="0" applyNumberFormat="1" applyFont="1" applyFill="1" applyBorder="1"/>
    <xf numFmtId="9" fontId="0" fillId="4" borderId="15" xfId="0" applyNumberFormat="1" applyFont="1" applyFill="1" applyBorder="1"/>
    <xf numFmtId="6" fontId="0" fillId="4" borderId="15" xfId="0" applyNumberFormat="1" applyFill="1" applyBorder="1"/>
    <xf numFmtId="9" fontId="1" fillId="4" borderId="15" xfId="2" applyFont="1" applyFill="1" applyBorder="1"/>
    <xf numFmtId="0" fontId="0" fillId="0" borderId="0" xfId="0" applyFont="1" applyAlignment="1">
      <alignment horizontal="center" vertical="center"/>
    </xf>
    <xf numFmtId="0" fontId="0" fillId="3" borderId="13" xfId="0" applyFont="1" applyFill="1" applyBorder="1"/>
    <xf numFmtId="164" fontId="3" fillId="2" borderId="32" xfId="1" applyNumberFormat="1" applyFont="1" applyFill="1" applyBorder="1" applyAlignment="1">
      <alignment horizontal="center" vertical="center"/>
    </xf>
    <xf numFmtId="164" fontId="3" fillId="2" borderId="34" xfId="1" applyNumberFormat="1" applyFont="1" applyFill="1" applyBorder="1" applyAlignment="1">
      <alignment horizontal="center" vertical="center"/>
    </xf>
    <xf numFmtId="164" fontId="3" fillId="2" borderId="37" xfId="1" applyNumberFormat="1" applyFont="1" applyFill="1" applyBorder="1" applyAlignment="1">
      <alignment horizontal="center" vertical="center"/>
    </xf>
    <xf numFmtId="164" fontId="7" fillId="6" borderId="34" xfId="1" applyNumberFormat="1" applyFont="1" applyFill="1" applyBorder="1" applyAlignment="1">
      <alignment horizontal="center" vertical="center"/>
    </xf>
    <xf numFmtId="164" fontId="7" fillId="6" borderId="37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16" xfId="0" applyFont="1" applyBorder="1" applyAlignment="1"/>
    <xf numFmtId="0" fontId="3" fillId="0" borderId="51" xfId="0" applyFont="1" applyBorder="1" applyAlignment="1"/>
    <xf numFmtId="0" fontId="0" fillId="5" borderId="4" xfId="0" applyFill="1" applyBorder="1" applyAlignment="1" applyProtection="1">
      <alignment horizontal="center"/>
      <protection hidden="1"/>
    </xf>
    <xf numFmtId="0" fontId="3" fillId="3" borderId="5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166" fontId="3" fillId="3" borderId="44" xfId="1" applyNumberFormat="1" applyFont="1" applyFill="1" applyBorder="1" applyAlignment="1">
      <alignment horizontal="center" vertical="center"/>
    </xf>
    <xf numFmtId="164" fontId="11" fillId="2" borderId="33" xfId="0" applyNumberFormat="1" applyFont="1" applyFill="1" applyBorder="1" applyAlignment="1">
      <alignment horizontal="center" vertical="center" shrinkToFit="1"/>
    </xf>
    <xf numFmtId="164" fontId="7" fillId="2" borderId="34" xfId="1" applyNumberFormat="1" applyFont="1" applyFill="1" applyBorder="1" applyAlignment="1">
      <alignment horizontal="center" vertical="center"/>
    </xf>
    <xf numFmtId="164" fontId="1" fillId="6" borderId="33" xfId="1" applyNumberFormat="1" applyFont="1" applyFill="1" applyBorder="1" applyAlignment="1">
      <alignment horizontal="center" vertical="center"/>
    </xf>
    <xf numFmtId="164" fontId="12" fillId="6" borderId="33" xfId="0" applyNumberFormat="1" applyFont="1" applyFill="1" applyBorder="1" applyAlignment="1">
      <alignment horizontal="center" vertical="center" shrinkToFit="1"/>
    </xf>
    <xf numFmtId="164" fontId="12" fillId="6" borderId="35" xfId="0" applyNumberFormat="1" applyFont="1" applyFill="1" applyBorder="1" applyAlignment="1">
      <alignment horizontal="center" vertical="center" shrinkToFit="1"/>
    </xf>
    <xf numFmtId="0" fontId="11" fillId="2" borderId="33" xfId="0" applyFont="1" applyFill="1" applyBorder="1" applyAlignment="1" applyProtection="1">
      <alignment horizontal="center" vertical="center"/>
      <protection hidden="1"/>
    </xf>
    <xf numFmtId="0" fontId="11" fillId="2" borderId="33" xfId="1" applyNumberFormat="1" applyFont="1" applyFill="1" applyBorder="1" applyAlignment="1">
      <alignment horizontal="center" vertical="center"/>
    </xf>
    <xf numFmtId="0" fontId="1" fillId="6" borderId="33" xfId="1" applyNumberFormat="1" applyFont="1" applyFill="1" applyBorder="1" applyAlignment="1">
      <alignment horizontal="center" vertical="center"/>
    </xf>
    <xf numFmtId="164" fontId="3" fillId="6" borderId="34" xfId="1" applyNumberFormat="1" applyFont="1" applyFill="1" applyBorder="1" applyAlignment="1">
      <alignment horizontal="center" vertical="center"/>
    </xf>
    <xf numFmtId="0" fontId="0" fillId="6" borderId="33" xfId="0" applyFill="1" applyBorder="1" applyAlignment="1" applyProtection="1">
      <alignment horizontal="center" vertical="center"/>
      <protection hidden="1"/>
    </xf>
    <xf numFmtId="0" fontId="0" fillId="6" borderId="35" xfId="0" applyFill="1" applyBorder="1" applyAlignment="1">
      <alignment horizontal="center" vertical="center"/>
    </xf>
    <xf numFmtId="164" fontId="3" fillId="6" borderId="37" xfId="1" applyNumberFormat="1" applyFont="1" applyFill="1" applyBorder="1" applyAlignment="1">
      <alignment horizontal="center" vertical="center"/>
    </xf>
    <xf numFmtId="9" fontId="7" fillId="2" borderId="34" xfId="2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3" fillId="3" borderId="44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11" fillId="6" borderId="45" xfId="0" applyFont="1" applyFill="1" applyBorder="1" applyAlignment="1">
      <alignment horizontal="center" vertical="center"/>
    </xf>
    <xf numFmtId="166" fontId="3" fillId="3" borderId="52" xfId="1" applyNumberFormat="1" applyFont="1" applyFill="1" applyBorder="1" applyAlignment="1">
      <alignment horizontal="center" vertical="center"/>
    </xf>
    <xf numFmtId="0" fontId="3" fillId="2" borderId="55" xfId="0" applyFont="1" applyFill="1" applyBorder="1" applyAlignment="1" applyProtection="1">
      <alignment horizontal="center" vertical="center"/>
      <protection hidden="1"/>
    </xf>
    <xf numFmtId="9" fontId="3" fillId="2" borderId="56" xfId="2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/>
    </xf>
    <xf numFmtId="0" fontId="0" fillId="6" borderId="35" xfId="0" applyFill="1" applyBorder="1" applyAlignment="1" applyProtection="1">
      <alignment horizontal="center" vertical="center"/>
      <protection hidden="1"/>
    </xf>
    <xf numFmtId="0" fontId="3" fillId="6" borderId="40" xfId="0" applyFont="1" applyFill="1" applyBorder="1" applyAlignment="1" applyProtection="1">
      <alignment horizontal="center" vertical="center"/>
      <protection hidden="1"/>
    </xf>
    <xf numFmtId="0" fontId="0" fillId="6" borderId="14" xfId="0" applyFill="1" applyBorder="1" applyAlignment="1" applyProtection="1">
      <alignment horizontal="center" vertical="center" wrapText="1"/>
      <protection hidden="1"/>
    </xf>
    <xf numFmtId="0" fontId="0" fillId="5" borderId="46" xfId="0" applyFill="1" applyBorder="1" applyAlignment="1" applyProtection="1">
      <alignment horizontal="center" vertical="center"/>
      <protection hidden="1"/>
    </xf>
    <xf numFmtId="0" fontId="0" fillId="5" borderId="45" xfId="0" applyFill="1" applyBorder="1" applyAlignment="1" applyProtection="1">
      <alignment horizontal="center" vertical="center"/>
      <protection hidden="1"/>
    </xf>
    <xf numFmtId="0" fontId="0" fillId="6" borderId="46" xfId="0" applyFill="1" applyBorder="1" applyAlignment="1" applyProtection="1">
      <alignment horizontal="center" vertical="center"/>
      <protection hidden="1"/>
    </xf>
    <xf numFmtId="0" fontId="0" fillId="6" borderId="4" xfId="0" applyFill="1" applyBorder="1" applyAlignment="1" applyProtection="1">
      <alignment horizontal="center" vertical="center"/>
      <protection hidden="1"/>
    </xf>
    <xf numFmtId="165" fontId="0" fillId="6" borderId="30" xfId="0" applyNumberFormat="1" applyFill="1" applyBorder="1" applyAlignment="1" applyProtection="1">
      <alignment horizontal="center" vertical="center"/>
      <protection hidden="1"/>
    </xf>
    <xf numFmtId="165" fontId="0" fillId="6" borderId="33" xfId="0" applyNumberFormat="1" applyFill="1" applyBorder="1" applyAlignment="1" applyProtection="1">
      <alignment horizontal="center" vertical="center"/>
      <protection hidden="1"/>
    </xf>
    <xf numFmtId="165" fontId="0" fillId="6" borderId="35" xfId="0" applyNumberFormat="1" applyFill="1" applyBorder="1" applyAlignment="1" applyProtection="1">
      <alignment horizontal="center" vertical="center"/>
      <protection hidden="1"/>
    </xf>
    <xf numFmtId="164" fontId="3" fillId="6" borderId="32" xfId="1" applyNumberFormat="1" applyFont="1" applyFill="1" applyBorder="1" applyAlignment="1">
      <alignment horizontal="center" vertical="center"/>
    </xf>
    <xf numFmtId="164" fontId="0" fillId="6" borderId="30" xfId="1" applyNumberFormat="1" applyFont="1" applyFill="1" applyBorder="1" applyAlignment="1">
      <alignment horizontal="center" vertical="center"/>
    </xf>
    <xf numFmtId="0" fontId="0" fillId="2" borderId="46" xfId="0" applyFill="1" applyBorder="1" applyAlignment="1" applyProtection="1">
      <alignment horizontal="center" wrapText="1"/>
      <protection hidden="1"/>
    </xf>
    <xf numFmtId="0" fontId="0" fillId="2" borderId="5" xfId="0" applyFill="1" applyBorder="1" applyAlignment="1" applyProtection="1">
      <alignment horizontal="center" wrapText="1"/>
      <protection hidden="1"/>
    </xf>
    <xf numFmtId="0" fontId="0" fillId="2" borderId="4" xfId="0" applyFill="1" applyBorder="1" applyAlignment="1" applyProtection="1">
      <alignment horizontal="center" wrapText="1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14" xfId="0" applyFill="1" applyBorder="1" applyAlignment="1" applyProtection="1">
      <alignment horizontal="center" vertical="center" wrapText="1"/>
      <protection hidden="1"/>
    </xf>
    <xf numFmtId="0" fontId="0" fillId="5" borderId="46" xfId="0" applyFill="1" applyBorder="1" applyAlignment="1" applyProtection="1">
      <alignment horizontal="center"/>
      <protection hidden="1"/>
    </xf>
    <xf numFmtId="0" fontId="0" fillId="5" borderId="45" xfId="0" applyFill="1" applyBorder="1" applyAlignment="1" applyProtection="1">
      <alignment horizontal="center"/>
      <protection hidden="1"/>
    </xf>
    <xf numFmtId="0" fontId="0" fillId="6" borderId="5" xfId="0" applyFill="1" applyBorder="1" applyAlignment="1" applyProtection="1">
      <alignment horizontal="center" wrapText="1"/>
      <protection hidden="1"/>
    </xf>
    <xf numFmtId="0" fontId="0" fillId="6" borderId="4" xfId="0" applyFill="1" applyBorder="1" applyAlignment="1" applyProtection="1">
      <alignment horizontal="center"/>
      <protection hidden="1"/>
    </xf>
    <xf numFmtId="166" fontId="0" fillId="2" borderId="30" xfId="1" applyNumberFormat="1" applyFont="1" applyFill="1" applyBorder="1" applyAlignment="1">
      <alignment horizontal="center"/>
    </xf>
    <xf numFmtId="166" fontId="1" fillId="2" borderId="38" xfId="1" applyNumberFormat="1" applyFont="1" applyFill="1" applyBorder="1" applyAlignment="1">
      <alignment horizontal="center"/>
    </xf>
    <xf numFmtId="166" fontId="0" fillId="2" borderId="38" xfId="1" applyNumberFormat="1" applyFont="1" applyFill="1" applyBorder="1" applyAlignment="1">
      <alignment horizontal="center"/>
    </xf>
    <xf numFmtId="166" fontId="0" fillId="2" borderId="33" xfId="1" applyNumberFormat="1" applyFont="1" applyFill="1" applyBorder="1" applyAlignment="1">
      <alignment horizontal="center"/>
    </xf>
    <xf numFmtId="166" fontId="1" fillId="2" borderId="33" xfId="1" applyNumberFormat="1" applyFont="1" applyFill="1" applyBorder="1" applyAlignment="1">
      <alignment horizontal="center"/>
    </xf>
    <xf numFmtId="166" fontId="0" fillId="2" borderId="40" xfId="1" applyNumberFormat="1" applyFont="1" applyFill="1" applyBorder="1" applyAlignment="1">
      <alignment horizontal="center" vertical="center"/>
    </xf>
    <xf numFmtId="164" fontId="0" fillId="6" borderId="38" xfId="1" applyNumberFormat="1" applyFont="1" applyFill="1" applyBorder="1" applyAlignment="1">
      <alignment horizontal="center"/>
    </xf>
    <xf numFmtId="164" fontId="3" fillId="2" borderId="32" xfId="0" applyNumberFormat="1" applyFont="1" applyFill="1" applyBorder="1" applyAlignment="1">
      <alignment horizontal="center"/>
    </xf>
    <xf numFmtId="164" fontId="3" fillId="2" borderId="39" xfId="0" applyNumberFormat="1" applyFont="1" applyFill="1" applyBorder="1" applyAlignment="1">
      <alignment horizontal="center"/>
    </xf>
    <xf numFmtId="164" fontId="3" fillId="2" borderId="34" xfId="0" applyNumberFormat="1" applyFont="1" applyFill="1" applyBorder="1" applyAlignment="1">
      <alignment horizontal="center"/>
    </xf>
    <xf numFmtId="164" fontId="3" fillId="2" borderId="41" xfId="0" applyNumberFormat="1" applyFont="1" applyFill="1" applyBorder="1" applyAlignment="1">
      <alignment horizontal="center" vertical="center"/>
    </xf>
    <xf numFmtId="164" fontId="3" fillId="6" borderId="39" xfId="0" applyNumberFormat="1" applyFont="1" applyFill="1" applyBorder="1" applyAlignment="1">
      <alignment horizontal="center"/>
    </xf>
    <xf numFmtId="0" fontId="0" fillId="6" borderId="4" xfId="0" applyFill="1" applyBorder="1" applyAlignment="1" applyProtection="1">
      <alignment horizontal="center" wrapText="1"/>
      <protection hidden="1"/>
    </xf>
    <xf numFmtId="0" fontId="0" fillId="6" borderId="4" xfId="0" applyFill="1" applyBorder="1" applyAlignment="1">
      <alignment horizontal="center"/>
    </xf>
    <xf numFmtId="0" fontId="0" fillId="6" borderId="45" xfId="0" applyFill="1" applyBorder="1" applyAlignment="1" applyProtection="1">
      <alignment horizontal="center"/>
      <protection hidden="1"/>
    </xf>
    <xf numFmtId="164" fontId="0" fillId="6" borderId="55" xfId="1" applyNumberFormat="1" applyFont="1" applyFill="1" applyBorder="1" applyAlignment="1">
      <alignment horizontal="center"/>
    </xf>
    <xf numFmtId="164" fontId="0" fillId="6" borderId="19" xfId="1" applyNumberFormat="1" applyFont="1" applyFill="1" applyBorder="1" applyAlignment="1">
      <alignment horizontal="center"/>
    </xf>
    <xf numFmtId="164" fontId="3" fillId="6" borderId="56" xfId="0" applyNumberFormat="1" applyFont="1" applyFill="1" applyBorder="1" applyAlignment="1">
      <alignment horizontal="center"/>
    </xf>
    <xf numFmtId="164" fontId="0" fillId="6" borderId="30" xfId="1" applyNumberFormat="1" applyFont="1" applyFill="1" applyBorder="1" applyAlignment="1">
      <alignment horizontal="center"/>
    </xf>
    <xf numFmtId="164" fontId="3" fillId="6" borderId="32" xfId="0" applyNumberFormat="1" applyFont="1" applyFill="1" applyBorder="1" applyAlignment="1">
      <alignment horizontal="center"/>
    </xf>
    <xf numFmtId="164" fontId="0" fillId="6" borderId="33" xfId="1" applyNumberFormat="1" applyFont="1" applyFill="1" applyBorder="1" applyAlignment="1">
      <alignment horizontal="center"/>
    </xf>
    <xf numFmtId="164" fontId="3" fillId="6" borderId="34" xfId="0" applyNumberFormat="1" applyFont="1" applyFill="1" applyBorder="1" applyAlignment="1">
      <alignment horizontal="center"/>
    </xf>
    <xf numFmtId="164" fontId="0" fillId="6" borderId="35" xfId="1" applyNumberFormat="1" applyFont="1" applyFill="1" applyBorder="1" applyAlignment="1">
      <alignment horizontal="center"/>
    </xf>
    <xf numFmtId="164" fontId="3" fillId="6" borderId="37" xfId="0" applyNumberFormat="1" applyFont="1" applyFill="1" applyBorder="1" applyAlignment="1">
      <alignment horizontal="center"/>
    </xf>
    <xf numFmtId="164" fontId="3" fillId="6" borderId="25" xfId="0" applyNumberFormat="1" applyFont="1" applyFill="1" applyBorder="1" applyAlignment="1">
      <alignment horizontal="center"/>
    </xf>
    <xf numFmtId="165" fontId="0" fillId="2" borderId="38" xfId="0" applyNumberFormat="1" applyFill="1" applyBorder="1" applyAlignment="1" applyProtection="1">
      <alignment horizontal="center" vertical="center"/>
      <protection hidden="1"/>
    </xf>
    <xf numFmtId="165" fontId="0" fillId="2" borderId="40" xfId="0" applyNumberFormat="1" applyFill="1" applyBorder="1" applyAlignment="1" applyProtection="1">
      <alignment horizontal="center" vertical="center"/>
      <protection hidden="1"/>
    </xf>
    <xf numFmtId="165" fontId="0" fillId="6" borderId="38" xfId="0" applyNumberFormat="1" applyFill="1" applyBorder="1" applyAlignment="1" applyProtection="1">
      <alignment horizontal="center" vertical="center"/>
      <protection hidden="1"/>
    </xf>
    <xf numFmtId="165" fontId="0" fillId="6" borderId="33" xfId="0" applyNumberFormat="1" applyFill="1" applyBorder="1" applyAlignment="1">
      <alignment horizontal="center"/>
    </xf>
    <xf numFmtId="165" fontId="0" fillId="6" borderId="35" xfId="0" applyNumberFormat="1" applyFill="1" applyBorder="1" applyAlignment="1">
      <alignment horizontal="center"/>
    </xf>
    <xf numFmtId="164" fontId="3" fillId="2" borderId="32" xfId="1" applyNumberFormat="1" applyFont="1" applyFill="1" applyBorder="1" applyAlignment="1">
      <alignment horizontal="center"/>
    </xf>
    <xf numFmtId="164" fontId="3" fillId="2" borderId="39" xfId="1" applyNumberFormat="1" applyFont="1" applyFill="1" applyBorder="1" applyAlignment="1">
      <alignment horizontal="center"/>
    </xf>
    <xf numFmtId="164" fontId="3" fillId="2" borderId="34" xfId="1" applyNumberFormat="1" applyFont="1" applyFill="1" applyBorder="1" applyAlignment="1">
      <alignment horizontal="center"/>
    </xf>
    <xf numFmtId="164" fontId="3" fillId="2" borderId="41" xfId="1" applyNumberFormat="1" applyFont="1" applyFill="1" applyBorder="1" applyAlignment="1">
      <alignment horizontal="center" vertical="center"/>
    </xf>
    <xf numFmtId="164" fontId="3" fillId="6" borderId="39" xfId="1" applyNumberFormat="1" applyFont="1" applyFill="1" applyBorder="1" applyAlignment="1">
      <alignment horizontal="center"/>
    </xf>
    <xf numFmtId="164" fontId="3" fillId="6" borderId="34" xfId="1" applyNumberFormat="1" applyFont="1" applyFill="1" applyBorder="1" applyAlignment="1">
      <alignment horizontal="center"/>
    </xf>
    <xf numFmtId="164" fontId="3" fillId="6" borderId="37" xfId="1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4" xfId="0" applyFill="1" applyBorder="1" applyAlignment="1" applyProtection="1">
      <alignment horizontal="center" vertical="center" wrapText="1"/>
      <protection hidden="1"/>
    </xf>
    <xf numFmtId="164" fontId="0" fillId="2" borderId="38" xfId="1" applyNumberFormat="1" applyFont="1" applyFill="1" applyBorder="1" applyAlignment="1">
      <alignment horizontal="center" vertical="center"/>
    </xf>
    <xf numFmtId="164" fontId="0" fillId="6" borderId="33" xfId="1" applyNumberFormat="1" applyFont="1" applyFill="1" applyBorder="1" applyAlignment="1">
      <alignment horizontal="center" vertical="center"/>
    </xf>
    <xf numFmtId="164" fontId="0" fillId="6" borderId="35" xfId="1" applyNumberFormat="1" applyFont="1" applyFill="1" applyBorder="1" applyAlignment="1">
      <alignment horizontal="center" vertical="center"/>
    </xf>
    <xf numFmtId="165" fontId="0" fillId="2" borderId="38" xfId="0" applyNumberFormat="1" applyFill="1" applyBorder="1" applyAlignment="1">
      <alignment horizontal="center" vertical="center"/>
    </xf>
    <xf numFmtId="165" fontId="0" fillId="2" borderId="33" xfId="0" applyNumberFormat="1" applyFill="1" applyBorder="1" applyAlignment="1">
      <alignment horizontal="center" vertical="center"/>
    </xf>
    <xf numFmtId="165" fontId="0" fillId="6" borderId="33" xfId="0" applyNumberFormat="1" applyFill="1" applyBorder="1" applyAlignment="1">
      <alignment horizontal="center" vertical="center"/>
    </xf>
    <xf numFmtId="165" fontId="0" fillId="6" borderId="35" xfId="0" applyNumberFormat="1" applyFill="1" applyBorder="1" applyAlignment="1">
      <alignment horizontal="center" vertical="center"/>
    </xf>
    <xf numFmtId="164" fontId="3" fillId="2" borderId="39" xfId="1" applyNumberFormat="1" applyFont="1" applyFill="1" applyBorder="1" applyAlignment="1">
      <alignment horizontal="center" vertical="center"/>
    </xf>
    <xf numFmtId="44" fontId="3" fillId="7" borderId="26" xfId="1" applyFont="1" applyFill="1" applyBorder="1" applyAlignment="1">
      <alignment horizontal="center" vertical="center"/>
    </xf>
    <xf numFmtId="44" fontId="3" fillId="7" borderId="12" xfId="1" applyFont="1" applyFill="1" applyBorder="1" applyAlignment="1">
      <alignment horizontal="center" vertical="center"/>
    </xf>
    <xf numFmtId="44" fontId="3" fillId="7" borderId="28" xfId="1" applyFon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left" wrapText="1"/>
      <protection hidden="1"/>
    </xf>
    <xf numFmtId="0" fontId="0" fillId="2" borderId="4" xfId="0" applyFill="1" applyBorder="1" applyAlignment="1" applyProtection="1">
      <alignment horizontal="left" wrapText="1"/>
      <protection hidden="1"/>
    </xf>
    <xf numFmtId="0" fontId="0" fillId="2" borderId="4" xfId="0" applyFill="1" applyBorder="1" applyAlignment="1" applyProtection="1">
      <alignment horizontal="left"/>
      <protection hidden="1"/>
    </xf>
    <xf numFmtId="164" fontId="0" fillId="2" borderId="30" xfId="1" applyNumberFormat="1" applyFont="1" applyFill="1" applyBorder="1" applyAlignment="1">
      <alignment horizontal="center"/>
    </xf>
    <xf numFmtId="164" fontId="0" fillId="2" borderId="38" xfId="1" applyNumberFormat="1" applyFont="1" applyFill="1" applyBorder="1" applyAlignment="1">
      <alignment horizontal="center"/>
    </xf>
    <xf numFmtId="164" fontId="0" fillId="2" borderId="33" xfId="1" applyNumberFormat="1" applyFont="1" applyFill="1" applyBorder="1" applyAlignment="1">
      <alignment horizontal="center"/>
    </xf>
    <xf numFmtId="164" fontId="0" fillId="2" borderId="35" xfId="1" applyNumberFormat="1" applyFont="1" applyFill="1" applyBorder="1" applyAlignment="1">
      <alignment horizontal="center"/>
    </xf>
    <xf numFmtId="164" fontId="0" fillId="2" borderId="36" xfId="1" applyNumberFormat="1" applyFont="1" applyFill="1" applyBorder="1" applyAlignment="1">
      <alignment horizontal="center"/>
    </xf>
    <xf numFmtId="164" fontId="3" fillId="2" borderId="37" xfId="0" applyNumberFormat="1" applyFont="1" applyFill="1" applyBorder="1" applyAlignment="1">
      <alignment horizontal="center"/>
    </xf>
    <xf numFmtId="165" fontId="0" fillId="2" borderId="30" xfId="0" applyNumberFormat="1" applyFill="1" applyBorder="1" applyAlignment="1" applyProtection="1">
      <alignment horizontal="center"/>
      <protection hidden="1"/>
    </xf>
    <xf numFmtId="165" fontId="0" fillId="2" borderId="38" xfId="0" applyNumberFormat="1" applyFill="1" applyBorder="1" applyAlignment="1" applyProtection="1">
      <alignment horizontal="center"/>
      <protection hidden="1"/>
    </xf>
    <xf numFmtId="165" fontId="0" fillId="2" borderId="33" xfId="0" applyNumberFormat="1" applyFill="1" applyBorder="1" applyAlignment="1" applyProtection="1">
      <alignment horizontal="center"/>
      <protection hidden="1"/>
    </xf>
    <xf numFmtId="165" fontId="0" fillId="2" borderId="35" xfId="0" applyNumberFormat="1" applyFill="1" applyBorder="1" applyAlignment="1" applyProtection="1">
      <alignment horizontal="center"/>
      <protection hidden="1"/>
    </xf>
    <xf numFmtId="164" fontId="3" fillId="2" borderId="43" xfId="1" applyNumberFormat="1" applyFont="1" applyFill="1" applyBorder="1" applyAlignment="1">
      <alignment horizontal="center"/>
    </xf>
    <xf numFmtId="0" fontId="0" fillId="6" borderId="4" xfId="0" applyFill="1" applyBorder="1" applyAlignment="1" applyProtection="1">
      <alignment horizontal="left"/>
      <protection hidden="1"/>
    </xf>
    <xf numFmtId="165" fontId="0" fillId="6" borderId="30" xfId="0" applyNumberFormat="1" applyFill="1" applyBorder="1" applyAlignment="1" applyProtection="1">
      <alignment horizontal="center"/>
      <protection hidden="1"/>
    </xf>
    <xf numFmtId="165" fontId="0" fillId="6" borderId="38" xfId="0" applyNumberFormat="1" applyFill="1" applyBorder="1" applyAlignment="1" applyProtection="1">
      <alignment horizontal="center"/>
      <protection hidden="1"/>
    </xf>
    <xf numFmtId="165" fontId="0" fillId="6" borderId="33" xfId="0" applyNumberFormat="1" applyFill="1" applyBorder="1" applyAlignment="1" applyProtection="1">
      <alignment horizontal="center"/>
      <protection hidden="1"/>
    </xf>
    <xf numFmtId="165" fontId="0" fillId="6" borderId="35" xfId="0" applyNumberFormat="1" applyFill="1" applyBorder="1" applyAlignment="1" applyProtection="1">
      <alignment horizontal="center"/>
      <protection hidden="1"/>
    </xf>
    <xf numFmtId="164" fontId="3" fillId="6" borderId="32" xfId="1" applyNumberFormat="1" applyFont="1" applyFill="1" applyBorder="1" applyAlignment="1">
      <alignment horizontal="center"/>
    </xf>
    <xf numFmtId="164" fontId="3" fillId="6" borderId="43" xfId="1" applyNumberFormat="1" applyFont="1" applyFill="1" applyBorder="1" applyAlignment="1">
      <alignment horizontal="center"/>
    </xf>
    <xf numFmtId="0" fontId="0" fillId="2" borderId="4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0" fillId="5" borderId="54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6" borderId="46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45" xfId="0" applyFill="1" applyBorder="1" applyAlignment="1">
      <alignment horizontal="center" vertical="center" wrapText="1"/>
    </xf>
    <xf numFmtId="164" fontId="0" fillId="6" borderId="30" xfId="0" applyNumberFormat="1" applyFill="1" applyBorder="1" applyAlignment="1">
      <alignment horizontal="center" vertical="center"/>
    </xf>
    <xf numFmtId="164" fontId="0" fillId="6" borderId="33" xfId="0" applyNumberFormat="1" applyFill="1" applyBorder="1" applyAlignment="1">
      <alignment horizontal="center" vertical="center"/>
    </xf>
    <xf numFmtId="164" fontId="0" fillId="6" borderId="35" xfId="0" applyNumberFormat="1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164" fontId="1" fillId="2" borderId="30" xfId="1" applyNumberFormat="1" applyFont="1" applyFill="1" applyBorder="1" applyAlignment="1">
      <alignment horizontal="center" vertical="center" wrapText="1"/>
    </xf>
    <xf numFmtId="164" fontId="1" fillId="2" borderId="33" xfId="1" applyNumberFormat="1" applyFont="1" applyFill="1" applyBorder="1" applyAlignment="1">
      <alignment horizontal="center" vertical="center" wrapText="1"/>
    </xf>
    <xf numFmtId="164" fontId="1" fillId="2" borderId="35" xfId="1" applyNumberFormat="1" applyFont="1" applyFill="1" applyBorder="1" applyAlignment="1">
      <alignment horizontal="center" vertical="center" wrapText="1"/>
    </xf>
    <xf numFmtId="165" fontId="0" fillId="2" borderId="30" xfId="0" applyNumberFormat="1" applyFont="1" applyFill="1" applyBorder="1" applyAlignment="1">
      <alignment horizontal="center" vertical="center"/>
    </xf>
    <xf numFmtId="165" fontId="0" fillId="2" borderId="33" xfId="0" applyNumberFormat="1" applyFont="1" applyFill="1" applyBorder="1" applyAlignment="1">
      <alignment horizontal="center" vertical="center"/>
    </xf>
    <xf numFmtId="165" fontId="0" fillId="2" borderId="35" xfId="0" applyNumberFormat="1" applyFont="1" applyFill="1" applyBorder="1" applyAlignment="1">
      <alignment horizontal="center" vertical="center"/>
    </xf>
    <xf numFmtId="165" fontId="0" fillId="6" borderId="30" xfId="0" applyNumberFormat="1" applyFill="1" applyBorder="1" applyAlignment="1">
      <alignment horizontal="center" vertical="center"/>
    </xf>
    <xf numFmtId="164" fontId="3" fillId="6" borderId="39" xfId="1" applyNumberFormat="1" applyFont="1" applyFill="1" applyBorder="1" applyAlignment="1">
      <alignment horizontal="center" vertical="center"/>
    </xf>
    <xf numFmtId="164" fontId="3" fillId="6" borderId="43" xfId="1" applyNumberFormat="1" applyFont="1" applyFill="1" applyBorder="1" applyAlignment="1">
      <alignment horizontal="center" vertical="center"/>
    </xf>
    <xf numFmtId="164" fontId="3" fillId="6" borderId="32" xfId="0" applyNumberFormat="1" applyFont="1" applyFill="1" applyBorder="1" applyAlignment="1">
      <alignment horizontal="center" vertical="center"/>
    </xf>
    <xf numFmtId="164" fontId="3" fillId="6" borderId="34" xfId="0" applyNumberFormat="1" applyFont="1" applyFill="1" applyBorder="1" applyAlignment="1">
      <alignment horizontal="center" vertical="center"/>
    </xf>
    <xf numFmtId="164" fontId="3" fillId="6" borderId="37" xfId="0" applyNumberFormat="1" applyFont="1" applyFill="1" applyBorder="1" applyAlignment="1">
      <alignment horizontal="center" vertical="center"/>
    </xf>
    <xf numFmtId="164" fontId="3" fillId="2" borderId="32" xfId="0" applyNumberFormat="1" applyFont="1" applyFill="1" applyBorder="1" applyAlignment="1">
      <alignment horizontal="center" vertical="center"/>
    </xf>
    <xf numFmtId="164" fontId="3" fillId="2" borderId="34" xfId="0" applyNumberFormat="1" applyFont="1" applyFill="1" applyBorder="1" applyAlignment="1">
      <alignment horizontal="center" vertical="center"/>
    </xf>
    <xf numFmtId="164" fontId="3" fillId="2" borderId="37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164" fontId="3" fillId="2" borderId="43" xfId="1" applyNumberFormat="1" applyFont="1" applyFill="1" applyBorder="1" applyAlignment="1">
      <alignment horizontal="center" vertical="center"/>
    </xf>
    <xf numFmtId="44" fontId="10" fillId="5" borderId="11" xfId="1" applyFont="1" applyFill="1" applyBorder="1" applyAlignment="1">
      <alignment horizontal="center" vertical="center"/>
    </xf>
    <xf numFmtId="44" fontId="10" fillId="5" borderId="6" xfId="1" applyFont="1" applyFill="1" applyBorder="1" applyAlignment="1">
      <alignment horizontal="center" vertical="center"/>
    </xf>
    <xf numFmtId="44" fontId="10" fillId="5" borderId="7" xfId="1" applyFont="1" applyFill="1" applyBorder="1" applyAlignment="1">
      <alignment horizontal="center" vertical="center"/>
    </xf>
    <xf numFmtId="44" fontId="10" fillId="5" borderId="12" xfId="1" applyFont="1" applyFill="1" applyBorder="1" applyAlignment="1">
      <alignment horizontal="center" vertical="center"/>
    </xf>
    <xf numFmtId="44" fontId="10" fillId="5" borderId="0" xfId="1" applyFont="1" applyFill="1" applyBorder="1" applyAlignment="1">
      <alignment horizontal="center" vertical="center"/>
    </xf>
    <xf numFmtId="44" fontId="10" fillId="5" borderId="8" xfId="1" applyFont="1" applyFill="1" applyBorder="1" applyAlignment="1">
      <alignment horizontal="center" vertical="center"/>
    </xf>
    <xf numFmtId="44" fontId="10" fillId="5" borderId="13" xfId="1" applyFont="1" applyFill="1" applyBorder="1" applyAlignment="1">
      <alignment horizontal="center" vertical="center"/>
    </xf>
    <xf numFmtId="44" fontId="10" fillId="5" borderId="9" xfId="1" applyFont="1" applyFill="1" applyBorder="1" applyAlignment="1">
      <alignment horizontal="center" vertical="center"/>
    </xf>
    <xf numFmtId="44" fontId="10" fillId="5" borderId="10" xfId="1" applyFont="1" applyFill="1" applyBorder="1" applyAlignment="1">
      <alignment horizontal="center" vertical="center"/>
    </xf>
    <xf numFmtId="164" fontId="3" fillId="4" borderId="47" xfId="0" applyNumberFormat="1" applyFont="1" applyFill="1" applyBorder="1" applyAlignment="1">
      <alignment horizontal="center" vertical="center"/>
    </xf>
    <xf numFmtId="164" fontId="3" fillId="4" borderId="48" xfId="0" applyNumberFormat="1" applyFont="1" applyFill="1" applyBorder="1" applyAlignment="1">
      <alignment horizontal="center" vertical="center"/>
    </xf>
    <xf numFmtId="164" fontId="3" fillId="4" borderId="49" xfId="0" applyNumberFormat="1" applyFont="1" applyFill="1" applyBorder="1" applyAlignment="1">
      <alignment horizontal="center" vertical="center"/>
    </xf>
    <xf numFmtId="0" fontId="3" fillId="2" borderId="45" xfId="0" applyFont="1" applyFill="1" applyBorder="1" applyAlignment="1" applyProtection="1">
      <alignment horizontal="center" vertical="center"/>
      <protection hidden="1"/>
    </xf>
    <xf numFmtId="164" fontId="0" fillId="2" borderId="30" xfId="1" applyNumberFormat="1" applyFont="1" applyFill="1" applyBorder="1" applyAlignment="1" applyProtection="1">
      <alignment horizontal="center" vertical="center"/>
      <protection hidden="1"/>
    </xf>
    <xf numFmtId="164" fontId="0" fillId="2" borderId="33" xfId="1" applyNumberFormat="1" applyFont="1" applyFill="1" applyBorder="1" applyAlignment="1" applyProtection="1">
      <alignment horizontal="center" vertical="center"/>
      <protection hidden="1"/>
    </xf>
    <xf numFmtId="164" fontId="0" fillId="2" borderId="35" xfId="1" applyNumberFormat="1" applyFont="1" applyFill="1" applyBorder="1" applyAlignment="1" applyProtection="1">
      <alignment horizontal="center" vertical="center"/>
      <protection hidden="1"/>
    </xf>
    <xf numFmtId="164" fontId="0" fillId="6" borderId="30" xfId="1" applyNumberFormat="1" applyFont="1" applyFill="1" applyBorder="1" applyAlignment="1" applyProtection="1">
      <alignment horizontal="center" vertical="center"/>
      <protection hidden="1"/>
    </xf>
    <xf numFmtId="164" fontId="0" fillId="6" borderId="33" xfId="1" applyNumberFormat="1" applyFont="1" applyFill="1" applyBorder="1" applyAlignment="1" applyProtection="1">
      <alignment horizontal="center" vertical="center"/>
      <protection hidden="1"/>
    </xf>
    <xf numFmtId="164" fontId="0" fillId="6" borderId="35" xfId="1" applyNumberFormat="1" applyFont="1" applyFill="1" applyBorder="1" applyAlignment="1" applyProtection="1">
      <alignment horizontal="center" vertical="center"/>
      <protection hidden="1"/>
    </xf>
    <xf numFmtId="167" fontId="3" fillId="9" borderId="18" xfId="0" applyNumberFormat="1" applyFont="1" applyFill="1" applyBorder="1" applyAlignment="1">
      <alignment horizontal="center" vertical="center" wrapText="1"/>
    </xf>
    <xf numFmtId="167" fontId="3" fillId="9" borderId="18" xfId="1" applyNumberFormat="1" applyFont="1" applyFill="1" applyBorder="1" applyAlignment="1">
      <alignment horizontal="center" vertical="center" wrapText="1"/>
    </xf>
    <xf numFmtId="167" fontId="3" fillId="4" borderId="57" xfId="0" applyNumberFormat="1" applyFont="1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164" fontId="0" fillId="6" borderId="52" xfId="0" applyNumberFormat="1" applyFill="1" applyBorder="1" applyAlignment="1">
      <alignment horizontal="center" vertical="center"/>
    </xf>
    <xf numFmtId="164" fontId="0" fillId="6" borderId="17" xfId="0" applyNumberFormat="1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164" fontId="3" fillId="2" borderId="46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45" xfId="0" applyNumberFormat="1" applyFont="1" applyFill="1" applyBorder="1" applyAlignment="1">
      <alignment horizontal="center" vertical="center"/>
    </xf>
    <xf numFmtId="164" fontId="3" fillId="6" borderId="53" xfId="0" applyNumberFormat="1" applyFont="1" applyFill="1" applyBorder="1" applyAlignment="1">
      <alignment horizontal="center"/>
    </xf>
    <xf numFmtId="164" fontId="3" fillId="6" borderId="5" xfId="0" applyNumberFormat="1" applyFont="1" applyFill="1" applyBorder="1" applyAlignment="1">
      <alignment horizontal="center"/>
    </xf>
    <xf numFmtId="164" fontId="3" fillId="6" borderId="59" xfId="0" applyNumberFormat="1" applyFont="1" applyFill="1" applyBorder="1" applyAlignment="1">
      <alignment horizontal="center"/>
    </xf>
    <xf numFmtId="0" fontId="0" fillId="2" borderId="5" xfId="0" applyFill="1" applyBorder="1" applyAlignment="1" applyProtection="1">
      <alignment horizontal="center" vertical="center"/>
      <protection hidden="1"/>
    </xf>
    <xf numFmtId="0" fontId="0" fillId="5" borderId="46" xfId="0" applyFill="1" applyBorder="1" applyAlignment="1" applyProtection="1">
      <alignment horizontal="center" vertical="center" wrapText="1"/>
      <protection hidden="1"/>
    </xf>
    <xf numFmtId="0" fontId="0" fillId="2" borderId="5" xfId="0" applyFill="1" applyBorder="1" applyAlignment="1" applyProtection="1">
      <alignment horizontal="center" vertical="center" wrapText="1"/>
      <protection hidden="1"/>
    </xf>
    <xf numFmtId="0" fontId="3" fillId="6" borderId="4" xfId="0" applyFont="1" applyFill="1" applyBorder="1" applyAlignment="1">
      <alignment horizontal="center" vertical="center"/>
    </xf>
    <xf numFmtId="164" fontId="0" fillId="2" borderId="38" xfId="1" applyNumberFormat="1" applyFont="1" applyFill="1" applyBorder="1" applyAlignment="1" applyProtection="1">
      <alignment horizontal="center" vertical="center"/>
      <protection hidden="1"/>
    </xf>
    <xf numFmtId="164" fontId="3" fillId="2" borderId="39" xfId="0" applyNumberFormat="1" applyFont="1" applyFill="1" applyBorder="1" applyAlignment="1">
      <alignment horizontal="center" vertical="center"/>
    </xf>
    <xf numFmtId="0" fontId="0" fillId="2" borderId="20" xfId="0" applyFill="1" applyBorder="1" applyAlignment="1" applyProtection="1">
      <alignment horizontal="center" vertical="center"/>
      <protection hidden="1"/>
    </xf>
    <xf numFmtId="164" fontId="1" fillId="2" borderId="38" xfId="1" applyNumberFormat="1" applyFont="1" applyFill="1" applyBorder="1" applyAlignment="1">
      <alignment horizontal="center" vertical="center"/>
    </xf>
    <xf numFmtId="164" fontId="1" fillId="2" borderId="55" xfId="1" applyNumberFormat="1" applyFont="1" applyFill="1" applyBorder="1" applyAlignment="1">
      <alignment horizontal="center" vertical="center"/>
    </xf>
    <xf numFmtId="164" fontId="1" fillId="6" borderId="30" xfId="1" applyNumberFormat="1" applyFont="1" applyFill="1" applyBorder="1" applyAlignment="1">
      <alignment horizontal="center" vertical="center"/>
    </xf>
    <xf numFmtId="164" fontId="1" fillId="6" borderId="40" xfId="1" applyNumberFormat="1" applyFont="1" applyFill="1" applyBorder="1" applyAlignment="1">
      <alignment horizontal="center" vertical="center"/>
    </xf>
    <xf numFmtId="164" fontId="1" fillId="6" borderId="35" xfId="1" applyNumberFormat="1" applyFont="1" applyFill="1" applyBorder="1" applyAlignment="1">
      <alignment horizontal="center" vertical="center"/>
    </xf>
    <xf numFmtId="165" fontId="0" fillId="2" borderId="55" xfId="0" applyNumberFormat="1" applyFill="1" applyBorder="1" applyAlignment="1" applyProtection="1">
      <alignment horizontal="center" vertical="center"/>
      <protection hidden="1"/>
    </xf>
    <xf numFmtId="165" fontId="0" fillId="6" borderId="40" xfId="0" applyNumberFormat="1" applyFill="1" applyBorder="1" applyAlignment="1" applyProtection="1">
      <alignment horizontal="center" vertical="center"/>
      <protection hidden="1"/>
    </xf>
    <xf numFmtId="164" fontId="3" fillId="2" borderId="56" xfId="0" applyNumberFormat="1" applyFont="1" applyFill="1" applyBorder="1" applyAlignment="1">
      <alignment horizontal="center" vertical="center"/>
    </xf>
    <xf numFmtId="164" fontId="3" fillId="6" borderId="39" xfId="0" applyNumberFormat="1" applyFont="1" applyFill="1" applyBorder="1" applyAlignment="1">
      <alignment horizontal="center" vertical="center"/>
    </xf>
    <xf numFmtId="164" fontId="3" fillId="6" borderId="56" xfId="0" applyNumberFormat="1" applyFont="1" applyFill="1" applyBorder="1" applyAlignment="1">
      <alignment horizontal="center" vertical="center"/>
    </xf>
    <xf numFmtId="164" fontId="3" fillId="2" borderId="56" xfId="1" applyNumberFormat="1" applyFont="1" applyFill="1" applyBorder="1" applyAlignment="1">
      <alignment horizontal="center" vertical="center"/>
    </xf>
    <xf numFmtId="164" fontId="3" fillId="6" borderId="56" xfId="1" applyNumberFormat="1" applyFont="1" applyFill="1" applyBorder="1" applyAlignment="1">
      <alignment horizontal="center" vertical="center"/>
    </xf>
    <xf numFmtId="164" fontId="3" fillId="4" borderId="25" xfId="0" applyNumberFormat="1" applyFont="1" applyFill="1" applyBorder="1" applyAlignment="1">
      <alignment horizontal="center" vertical="center"/>
    </xf>
    <xf numFmtId="164" fontId="3" fillId="4" borderId="24" xfId="0" applyNumberFormat="1" applyFont="1" applyFill="1" applyBorder="1" applyAlignment="1">
      <alignment horizontal="center" vertical="center"/>
    </xf>
    <xf numFmtId="164" fontId="3" fillId="4" borderId="23" xfId="0" applyNumberFormat="1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 wrapText="1"/>
    </xf>
    <xf numFmtId="44" fontId="3" fillId="9" borderId="18" xfId="1" applyFont="1" applyFill="1" applyBorder="1" applyAlignment="1">
      <alignment horizontal="center" vertical="center" wrapText="1"/>
    </xf>
    <xf numFmtId="44" fontId="3" fillId="9" borderId="18" xfId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7" borderId="46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4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164" fontId="12" fillId="2" borderId="33" xfId="0" applyNumberFormat="1" applyFont="1" applyFill="1" applyBorder="1" applyAlignment="1">
      <alignment horizontal="center" vertical="center" shrinkToFit="1"/>
    </xf>
    <xf numFmtId="164" fontId="12" fillId="2" borderId="40" xfId="0" applyNumberFormat="1" applyFont="1" applyFill="1" applyBorder="1" applyAlignment="1">
      <alignment horizontal="center" vertical="center" shrinkToFit="1"/>
    </xf>
    <xf numFmtId="164" fontId="12" fillId="6" borderId="38" xfId="0" applyNumberFormat="1" applyFont="1" applyFill="1" applyBorder="1" applyAlignment="1">
      <alignment horizontal="center" vertical="center" shrinkToFit="1"/>
    </xf>
    <xf numFmtId="164" fontId="7" fillId="4" borderId="48" xfId="0" applyNumberFormat="1" applyFont="1" applyFill="1" applyBorder="1" applyAlignment="1">
      <alignment horizontal="center" vertical="center"/>
    </xf>
    <xf numFmtId="164" fontId="7" fillId="4" borderId="23" xfId="0" applyNumberFormat="1" applyFont="1" applyFill="1" applyBorder="1" applyAlignment="1">
      <alignment horizontal="center" vertical="center"/>
    </xf>
    <xf numFmtId="0" fontId="11" fillId="2" borderId="40" xfId="0" applyFont="1" applyFill="1" applyBorder="1" applyAlignment="1" applyProtection="1">
      <alignment horizontal="center" vertical="center"/>
      <protection hidden="1"/>
    </xf>
    <xf numFmtId="0" fontId="0" fillId="6" borderId="38" xfId="0" applyFill="1" applyBorder="1" applyAlignment="1" applyProtection="1">
      <alignment horizontal="center" vertical="center"/>
      <protection hidden="1"/>
    </xf>
    <xf numFmtId="0" fontId="11" fillId="6" borderId="33" xfId="1" applyNumberFormat="1" applyFont="1" applyFill="1" applyBorder="1" applyAlignment="1">
      <alignment horizontal="center" vertical="center"/>
    </xf>
    <xf numFmtId="0" fontId="0" fillId="6" borderId="33" xfId="1" applyNumberFormat="1" applyFont="1" applyFill="1" applyBorder="1" applyAlignment="1">
      <alignment horizontal="center" vertical="center"/>
    </xf>
    <xf numFmtId="168" fontId="13" fillId="7" borderId="11" xfId="0" applyNumberFormat="1" applyFont="1" applyFill="1" applyBorder="1" applyAlignment="1">
      <alignment horizontal="center" vertical="center" shrinkToFit="1"/>
    </xf>
    <xf numFmtId="168" fontId="13" fillId="7" borderId="6" xfId="0" applyNumberFormat="1" applyFont="1" applyFill="1" applyBorder="1" applyAlignment="1">
      <alignment horizontal="center" vertical="center" shrinkToFit="1"/>
    </xf>
    <xf numFmtId="168" fontId="13" fillId="7" borderId="7" xfId="0" applyNumberFormat="1" applyFont="1" applyFill="1" applyBorder="1" applyAlignment="1">
      <alignment horizontal="center" vertical="center" shrinkToFit="1"/>
    </xf>
    <xf numFmtId="168" fontId="13" fillId="7" borderId="12" xfId="0" applyNumberFormat="1" applyFont="1" applyFill="1" applyBorder="1" applyAlignment="1">
      <alignment horizontal="center" vertical="center" shrinkToFit="1"/>
    </xf>
    <xf numFmtId="168" fontId="13" fillId="7" borderId="0" xfId="0" applyNumberFormat="1" applyFont="1" applyFill="1" applyBorder="1" applyAlignment="1">
      <alignment horizontal="center" vertical="center" shrinkToFit="1"/>
    </xf>
    <xf numFmtId="168" fontId="13" fillId="7" borderId="8" xfId="0" applyNumberFormat="1" applyFont="1" applyFill="1" applyBorder="1" applyAlignment="1">
      <alignment horizontal="center" vertical="center" shrinkToFit="1"/>
    </xf>
    <xf numFmtId="168" fontId="13" fillId="7" borderId="13" xfId="0" applyNumberFormat="1" applyFont="1" applyFill="1" applyBorder="1" applyAlignment="1">
      <alignment horizontal="center" vertical="center" shrinkToFit="1"/>
    </xf>
    <xf numFmtId="168" fontId="13" fillId="7" borderId="9" xfId="0" applyNumberFormat="1" applyFont="1" applyFill="1" applyBorder="1" applyAlignment="1">
      <alignment horizontal="center" vertical="center" shrinkToFit="1"/>
    </xf>
    <xf numFmtId="168" fontId="13" fillId="7" borderId="10" xfId="0" applyNumberFormat="1" applyFont="1" applyFill="1" applyBorder="1" applyAlignment="1">
      <alignment horizontal="center" vertical="center" shrinkToFit="1"/>
    </xf>
    <xf numFmtId="164" fontId="7" fillId="2" borderId="41" xfId="1" applyNumberFormat="1" applyFont="1" applyFill="1" applyBorder="1" applyAlignment="1">
      <alignment horizontal="center" vertical="center"/>
    </xf>
    <xf numFmtId="164" fontId="7" fillId="6" borderId="39" xfId="1" applyNumberFormat="1" applyFont="1" applyFill="1" applyBorder="1" applyAlignment="1">
      <alignment horizontal="center" vertical="center"/>
    </xf>
    <xf numFmtId="169" fontId="12" fillId="6" borderId="33" xfId="0" applyNumberFormat="1" applyFont="1" applyFill="1" applyBorder="1" applyAlignment="1">
      <alignment horizontal="center" vertical="center" shrinkToFit="1"/>
    </xf>
    <xf numFmtId="169" fontId="12" fillId="6" borderId="35" xfId="0" applyNumberFormat="1" applyFont="1" applyFill="1" applyBorder="1" applyAlignment="1">
      <alignment horizontal="center" vertical="center" shrinkToFit="1"/>
    </xf>
    <xf numFmtId="169" fontId="12" fillId="6" borderId="36" xfId="0" applyNumberFormat="1" applyFont="1" applyFill="1" applyBorder="1" applyAlignment="1">
      <alignment horizontal="center" vertical="center" shrinkToFit="1"/>
    </xf>
    <xf numFmtId="164" fontId="7" fillId="4" borderId="33" xfId="0" applyNumberFormat="1" applyFont="1" applyFill="1" applyBorder="1" applyAlignment="1">
      <alignment horizontal="center" vertical="center"/>
    </xf>
    <xf numFmtId="164" fontId="3" fillId="4" borderId="33" xfId="0" applyNumberFormat="1" applyFont="1" applyFill="1" applyBorder="1" applyAlignment="1">
      <alignment horizontal="center" vertical="center"/>
    </xf>
    <xf numFmtId="164" fontId="3" fillId="4" borderId="35" xfId="0" applyNumberFormat="1" applyFont="1" applyFill="1" applyBorder="1" applyAlignment="1">
      <alignment horizontal="center" vertical="center"/>
    </xf>
    <xf numFmtId="164" fontId="3" fillId="4" borderId="48" xfId="1" applyNumberFormat="1" applyFont="1" applyFill="1" applyBorder="1" applyAlignment="1">
      <alignment horizontal="center" vertical="center"/>
    </xf>
    <xf numFmtId="164" fontId="3" fillId="4" borderId="25" xfId="1" applyNumberFormat="1" applyFont="1" applyFill="1" applyBorder="1" applyAlignment="1">
      <alignment horizontal="center" vertical="center"/>
    </xf>
    <xf numFmtId="164" fontId="3" fillId="4" borderId="25" xfId="0" applyNumberFormat="1" applyFont="1" applyFill="1" applyBorder="1" applyAlignment="1">
      <alignment horizontal="center"/>
    </xf>
    <xf numFmtId="164" fontId="3" fillId="4" borderId="48" xfId="0" applyNumberFormat="1" applyFont="1" applyFill="1" applyBorder="1" applyAlignment="1">
      <alignment horizontal="center"/>
    </xf>
    <xf numFmtId="164" fontId="3" fillId="4" borderId="23" xfId="0" applyNumberFormat="1" applyFont="1" applyFill="1" applyBorder="1" applyAlignment="1">
      <alignment horizontal="center"/>
    </xf>
    <xf numFmtId="164" fontId="3" fillId="4" borderId="30" xfId="1" applyNumberFormat="1" applyFont="1" applyFill="1" applyBorder="1" applyAlignment="1">
      <alignment horizontal="center" vertical="center"/>
    </xf>
    <xf numFmtId="164" fontId="3" fillId="4" borderId="33" xfId="1" applyNumberFormat="1" applyFont="1" applyFill="1" applyBorder="1" applyAlignment="1">
      <alignment horizontal="center" vertical="center"/>
    </xf>
    <xf numFmtId="164" fontId="3" fillId="4" borderId="35" xfId="1" applyNumberFormat="1" applyFont="1" applyFill="1" applyBorder="1" applyAlignment="1">
      <alignment horizontal="center" vertical="center"/>
    </xf>
    <xf numFmtId="164" fontId="7" fillId="4" borderId="33" xfId="1" applyNumberFormat="1" applyFont="1" applyFill="1" applyBorder="1" applyAlignment="1">
      <alignment horizontal="center" vertical="center"/>
    </xf>
    <xf numFmtId="164" fontId="7" fillId="4" borderId="35" xfId="1" applyNumberFormat="1" applyFont="1" applyFill="1" applyBorder="1" applyAlignment="1">
      <alignment horizontal="center" vertical="center"/>
    </xf>
    <xf numFmtId="164" fontId="3" fillId="4" borderId="47" xfId="0" applyNumberFormat="1" applyFont="1" applyFill="1" applyBorder="1" applyAlignment="1">
      <alignment horizontal="center"/>
    </xf>
    <xf numFmtId="166" fontId="3" fillId="5" borderId="11" xfId="1" applyNumberFormat="1" applyFont="1" applyFill="1" applyBorder="1" applyAlignment="1">
      <alignment horizontal="center" vertical="center"/>
    </xf>
    <xf numFmtId="166" fontId="3" fillId="5" borderId="6" xfId="1" applyNumberFormat="1" applyFont="1" applyFill="1" applyBorder="1" applyAlignment="1">
      <alignment horizontal="center" vertical="center"/>
    </xf>
    <xf numFmtId="166" fontId="3" fillId="5" borderId="7" xfId="1" applyNumberFormat="1" applyFont="1" applyFill="1" applyBorder="1" applyAlignment="1">
      <alignment horizontal="center" vertical="center"/>
    </xf>
    <xf numFmtId="164" fontId="3" fillId="4" borderId="49" xfId="0" applyNumberFormat="1" applyFont="1" applyFill="1" applyBorder="1" applyAlignment="1">
      <alignment horizontal="center"/>
    </xf>
    <xf numFmtId="164" fontId="3" fillId="4" borderId="58" xfId="0" applyNumberFormat="1" applyFont="1" applyFill="1" applyBorder="1" applyAlignment="1">
      <alignment horizontal="center"/>
    </xf>
    <xf numFmtId="0" fontId="3" fillId="7" borderId="33" xfId="0" applyFont="1" applyFill="1" applyBorder="1" applyAlignment="1" applyProtection="1">
      <alignment horizontal="center" vertical="center"/>
      <protection hidden="1"/>
    </xf>
    <xf numFmtId="44" fontId="3" fillId="7" borderId="27" xfId="1" applyFont="1" applyFill="1" applyBorder="1" applyAlignment="1">
      <alignment horizontal="center" vertical="center"/>
    </xf>
    <xf numFmtId="44" fontId="3" fillId="7" borderId="8" xfId="1" applyFont="1" applyFill="1" applyBorder="1" applyAlignment="1">
      <alignment horizontal="center" vertical="center"/>
    </xf>
    <xf numFmtId="44" fontId="3" fillId="7" borderId="29" xfId="1" applyFont="1" applyFill="1" applyBorder="1" applyAlignment="1">
      <alignment horizontal="center" vertical="center"/>
    </xf>
    <xf numFmtId="0" fontId="3" fillId="6" borderId="36" xfId="0" applyFont="1" applyFill="1" applyBorder="1" applyAlignment="1" applyProtection="1">
      <alignment horizontal="center" vertical="center"/>
      <protection hidden="1"/>
    </xf>
    <xf numFmtId="164" fontId="3" fillId="4" borderId="49" xfId="1" applyNumberFormat="1" applyFont="1" applyFill="1" applyBorder="1" applyAlignment="1">
      <alignment horizontal="center" vertical="center"/>
    </xf>
    <xf numFmtId="0" fontId="3" fillId="2" borderId="38" xfId="0" applyFont="1" applyFill="1" applyBorder="1" applyAlignment="1" applyProtection="1">
      <alignment horizontal="center"/>
      <protection hidden="1"/>
    </xf>
    <xf numFmtId="0" fontId="3" fillId="2" borderId="33" xfId="0" applyFont="1" applyFill="1" applyBorder="1" applyAlignment="1" applyProtection="1">
      <alignment horizontal="center"/>
      <protection hidden="1"/>
    </xf>
    <xf numFmtId="0" fontId="3" fillId="5" borderId="33" xfId="0" applyFont="1" applyFill="1" applyBorder="1" applyAlignment="1" applyProtection="1">
      <alignment horizontal="center"/>
      <protection hidden="1"/>
    </xf>
    <xf numFmtId="0" fontId="3" fillId="6" borderId="33" xfId="0" applyFont="1" applyFill="1" applyBorder="1" applyAlignment="1" applyProtection="1">
      <alignment horizontal="center"/>
      <protection hidden="1"/>
    </xf>
    <xf numFmtId="0" fontId="3" fillId="6" borderId="35" xfId="0" applyFont="1" applyFill="1" applyBorder="1" applyAlignment="1" applyProtection="1">
      <alignment horizontal="center"/>
      <protection hidden="1"/>
    </xf>
    <xf numFmtId="0" fontId="0" fillId="6" borderId="45" xfId="0" applyFill="1" applyBorder="1" applyAlignment="1" applyProtection="1">
      <alignment horizontal="left"/>
      <protection hidden="1"/>
    </xf>
    <xf numFmtId="0" fontId="6" fillId="0" borderId="10" xfId="0" applyFont="1" applyBorder="1" applyAlignment="1">
      <alignment vertical="center"/>
    </xf>
    <xf numFmtId="0" fontId="7" fillId="2" borderId="40" xfId="0" applyFont="1" applyFill="1" applyBorder="1" applyAlignment="1">
      <alignment horizontal="center" vertical="center" wrapText="1"/>
    </xf>
    <xf numFmtId="9" fontId="7" fillId="2" borderId="41" xfId="2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/>
    </xf>
    <xf numFmtId="169" fontId="0" fillId="6" borderId="30" xfId="0" applyNumberFormat="1" applyFill="1" applyBorder="1" applyAlignment="1">
      <alignment horizontal="center" vertical="center"/>
    </xf>
    <xf numFmtId="169" fontId="0" fillId="6" borderId="31" xfId="0" applyNumberFormat="1" applyFill="1" applyBorder="1" applyAlignment="1">
      <alignment horizontal="center" vertical="center"/>
    </xf>
    <xf numFmtId="164" fontId="3" fillId="4" borderId="47" xfId="1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A1:M59"/>
  <sheetViews>
    <sheetView tabSelected="1" zoomScale="90" zoomScaleNormal="9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L18" sqref="L18"/>
    </sheetView>
  </sheetViews>
  <sheetFormatPr defaultRowHeight="14.4" x14ac:dyDescent="0.3"/>
  <cols>
    <col min="1" max="1" width="13.21875" customWidth="1"/>
    <col min="2" max="2" width="8.77734375" customWidth="1"/>
    <col min="3" max="3" width="60.109375" style="9" bestFit="1" customWidth="1"/>
    <col min="4" max="5" width="12.77734375" style="35" customWidth="1"/>
    <col min="6" max="6" width="12.77734375" style="36" customWidth="1"/>
    <col min="7" max="7" width="12.77734375" style="12" customWidth="1"/>
    <col min="8" max="8" width="12.77734375" style="35" customWidth="1"/>
    <col min="9" max="9" width="12.77734375" style="37" customWidth="1"/>
    <col min="10" max="10" width="12.77734375" style="2" customWidth="1"/>
    <col min="11" max="11" width="7.33203125" customWidth="1"/>
    <col min="12" max="12" width="28.109375" customWidth="1"/>
  </cols>
  <sheetData>
    <row r="1" spans="1:13" ht="24" thickBot="1" x14ac:dyDescent="0.5">
      <c r="A1" s="227" t="s">
        <v>374</v>
      </c>
      <c r="B1" s="228"/>
      <c r="C1" s="228"/>
      <c r="D1" s="228"/>
      <c r="E1" s="228"/>
      <c r="F1" s="228"/>
      <c r="G1" s="228"/>
      <c r="H1" s="228"/>
      <c r="I1" s="228"/>
      <c r="J1" s="229"/>
    </row>
    <row r="2" spans="1:13" ht="12" customHeight="1" thickBot="1" x14ac:dyDescent="0.35">
      <c r="A2" s="190"/>
      <c r="B2" s="190"/>
      <c r="C2" s="190"/>
      <c r="D2" s="61"/>
      <c r="E2" s="61"/>
      <c r="F2" s="61"/>
      <c r="G2" s="61"/>
      <c r="H2" s="61"/>
      <c r="I2" s="61"/>
      <c r="J2" s="175"/>
    </row>
    <row r="3" spans="1:13" ht="24" thickBot="1" x14ac:dyDescent="0.35">
      <c r="A3" s="191"/>
      <c r="B3" s="191"/>
      <c r="C3" s="191"/>
      <c r="D3" s="182" t="s">
        <v>728</v>
      </c>
      <c r="E3" s="183"/>
      <c r="F3" s="184"/>
      <c r="G3" s="182" t="s">
        <v>729</v>
      </c>
      <c r="H3" s="184"/>
      <c r="I3" s="182" t="s">
        <v>730</v>
      </c>
      <c r="J3" s="184"/>
    </row>
    <row r="4" spans="1:13" ht="45.75" customHeight="1" thickBot="1" x14ac:dyDescent="0.35">
      <c r="A4" s="185" t="s">
        <v>525</v>
      </c>
      <c r="B4" s="185" t="s">
        <v>0</v>
      </c>
      <c r="C4" s="186" t="s">
        <v>1</v>
      </c>
      <c r="D4" s="187" t="s">
        <v>3</v>
      </c>
      <c r="E4" s="14" t="s">
        <v>4</v>
      </c>
      <c r="F4" s="385" t="s">
        <v>6</v>
      </c>
      <c r="G4" s="188" t="s">
        <v>2</v>
      </c>
      <c r="H4" s="386" t="s">
        <v>5</v>
      </c>
      <c r="I4" s="387" t="s">
        <v>7</v>
      </c>
      <c r="J4" s="189" t="s">
        <v>8</v>
      </c>
      <c r="L4" s="206"/>
      <c r="M4" s="206"/>
    </row>
    <row r="5" spans="1:13" ht="15" thickBot="1" x14ac:dyDescent="0.35">
      <c r="A5" s="67"/>
      <c r="B5" s="67" t="s">
        <v>9</v>
      </c>
      <c r="C5" s="252" t="s">
        <v>721</v>
      </c>
      <c r="D5" s="261">
        <v>632</v>
      </c>
      <c r="E5" s="68">
        <v>695</v>
      </c>
      <c r="F5" s="268">
        <f>E5-D5</f>
        <v>63</v>
      </c>
      <c r="G5" s="166">
        <v>1.4</v>
      </c>
      <c r="H5" s="291">
        <f>(G5*$M$6)*$M$7</f>
        <v>183.74999999999997</v>
      </c>
      <c r="I5" s="467">
        <f>H5+F5</f>
        <v>246.74999999999997</v>
      </c>
      <c r="J5" s="69">
        <f>I5/D5</f>
        <v>0.39042721518987339</v>
      </c>
      <c r="L5" s="192" t="s">
        <v>733</v>
      </c>
      <c r="M5" s="193"/>
    </row>
    <row r="6" spans="1:13" s="50" customFormat="1" ht="17.25" customHeight="1" thickBot="1" x14ac:dyDescent="0.35">
      <c r="A6" s="70"/>
      <c r="B6" s="70" t="s">
        <v>14</v>
      </c>
      <c r="C6" s="253" t="s">
        <v>726</v>
      </c>
      <c r="D6" s="262">
        <v>318.5</v>
      </c>
      <c r="E6" s="153">
        <v>350</v>
      </c>
      <c r="F6" s="269">
        <f>E6-D6</f>
        <v>31.5</v>
      </c>
      <c r="G6" s="286">
        <v>0.6</v>
      </c>
      <c r="H6" s="292">
        <f>(G6*$M$6)*$M$7</f>
        <v>78.75</v>
      </c>
      <c r="I6" s="459">
        <f>H6+F6</f>
        <v>110.25</v>
      </c>
      <c r="J6" s="72">
        <f>I6/D6</f>
        <v>0.34615384615384615</v>
      </c>
      <c r="L6" s="11" t="s">
        <v>65</v>
      </c>
      <c r="M6" s="194">
        <v>175</v>
      </c>
    </row>
    <row r="7" spans="1:13" ht="15" thickBot="1" x14ac:dyDescent="0.35">
      <c r="A7" s="70" t="s">
        <v>526</v>
      </c>
      <c r="B7" s="70" t="s">
        <v>64</v>
      </c>
      <c r="C7" s="253" t="s">
        <v>723</v>
      </c>
      <c r="D7" s="263">
        <v>318.5</v>
      </c>
      <c r="E7" s="47">
        <v>350</v>
      </c>
      <c r="F7" s="269">
        <f>E7-D7</f>
        <v>31.5</v>
      </c>
      <c r="G7" s="286">
        <v>0.5</v>
      </c>
      <c r="H7" s="292">
        <f>(G7*$M$6)*$M$7</f>
        <v>65.625</v>
      </c>
      <c r="I7" s="459">
        <f>H7+F7</f>
        <v>97.125</v>
      </c>
      <c r="J7" s="72">
        <f>I7/D7</f>
        <v>0.30494505494505497</v>
      </c>
      <c r="L7" s="32" t="s">
        <v>67</v>
      </c>
      <c r="M7" s="195">
        <v>0.75</v>
      </c>
    </row>
    <row r="8" spans="1:13" x14ac:dyDescent="0.3">
      <c r="A8" s="73" t="s">
        <v>527</v>
      </c>
      <c r="B8" s="73" t="s">
        <v>64</v>
      </c>
      <c r="C8" s="254" t="s">
        <v>724</v>
      </c>
      <c r="D8" s="264">
        <v>386.75</v>
      </c>
      <c r="E8" s="45">
        <v>425</v>
      </c>
      <c r="F8" s="270">
        <f>E8-D8</f>
        <v>38.25</v>
      </c>
      <c r="G8" s="167">
        <v>0.5</v>
      </c>
      <c r="H8" s="293">
        <f>(G8*$M$6)*$M$7</f>
        <v>65.625</v>
      </c>
      <c r="I8" s="460">
        <f>H8+F8</f>
        <v>103.875</v>
      </c>
      <c r="J8" s="74">
        <f>I8/D8</f>
        <v>0.26858435681965093</v>
      </c>
      <c r="M8" t="s">
        <v>69</v>
      </c>
    </row>
    <row r="9" spans="1:13" x14ac:dyDescent="0.3">
      <c r="A9" s="73"/>
      <c r="B9" s="73" t="s">
        <v>66</v>
      </c>
      <c r="C9" s="254" t="s">
        <v>727</v>
      </c>
      <c r="D9" s="265">
        <v>1087.45</v>
      </c>
      <c r="E9" s="49">
        <v>1195</v>
      </c>
      <c r="F9" s="270">
        <f>E9-D9</f>
        <v>107.54999999999995</v>
      </c>
      <c r="G9" s="167">
        <v>1.4</v>
      </c>
      <c r="H9" s="293">
        <f>(G9*$M$6)*$M$7</f>
        <v>183.74999999999997</v>
      </c>
      <c r="I9" s="460">
        <f>H9+F9</f>
        <v>291.29999999999995</v>
      </c>
      <c r="J9" s="74">
        <f>I9/D9</f>
        <v>0.26787438502919669</v>
      </c>
    </row>
    <row r="10" spans="1:13" x14ac:dyDescent="0.3">
      <c r="A10" s="73"/>
      <c r="B10" s="73" t="s">
        <v>68</v>
      </c>
      <c r="C10" s="255" t="s">
        <v>725</v>
      </c>
      <c r="D10" s="264">
        <v>1251.25</v>
      </c>
      <c r="E10" s="45">
        <v>1375</v>
      </c>
      <c r="F10" s="270">
        <f>E10-D10</f>
        <v>123.75</v>
      </c>
      <c r="G10" s="167">
        <v>0.9</v>
      </c>
      <c r="H10" s="293">
        <f>(G10*$M$6)*$M$7</f>
        <v>118.125</v>
      </c>
      <c r="I10" s="460">
        <f>H10+F10</f>
        <v>241.875</v>
      </c>
      <c r="J10" s="74">
        <f>I10/D10</f>
        <v>0.19330669330669331</v>
      </c>
    </row>
    <row r="11" spans="1:13" ht="15" thickBot="1" x14ac:dyDescent="0.35">
      <c r="A11" s="75"/>
      <c r="B11" s="75" t="s">
        <v>70</v>
      </c>
      <c r="C11" s="256" t="s">
        <v>722</v>
      </c>
      <c r="D11" s="266">
        <v>2225</v>
      </c>
      <c r="E11" s="154">
        <v>2445</v>
      </c>
      <c r="F11" s="271">
        <f>E11-D11</f>
        <v>220</v>
      </c>
      <c r="G11" s="287">
        <v>0.9</v>
      </c>
      <c r="H11" s="294">
        <f>(G11*$M$6)*$M$7</f>
        <v>118.125</v>
      </c>
      <c r="I11" s="420">
        <f>H11+F11</f>
        <v>338.125</v>
      </c>
      <c r="J11" s="155">
        <f>I11/D11</f>
        <v>0.15196629213483145</v>
      </c>
    </row>
    <row r="12" spans="1:13" ht="17.100000000000001" customHeight="1" x14ac:dyDescent="0.3">
      <c r="A12" s="64"/>
      <c r="B12" s="64" t="s">
        <v>73</v>
      </c>
      <c r="C12" s="257" t="s">
        <v>74</v>
      </c>
      <c r="D12" s="468" t="s">
        <v>349</v>
      </c>
      <c r="E12" s="469"/>
      <c r="F12" s="469"/>
      <c r="G12" s="469"/>
      <c r="H12" s="469"/>
      <c r="I12" s="469"/>
      <c r="J12" s="470"/>
    </row>
    <row r="13" spans="1:13" ht="17.100000000000001" customHeight="1" x14ac:dyDescent="0.3">
      <c r="A13" s="65"/>
      <c r="B13" s="65" t="s">
        <v>24</v>
      </c>
      <c r="C13" s="209" t="s">
        <v>75</v>
      </c>
      <c r="D13" s="143"/>
      <c r="E13" s="144"/>
      <c r="F13" s="144"/>
      <c r="G13" s="144"/>
      <c r="H13" s="144"/>
      <c r="I13" s="144"/>
      <c r="J13" s="145"/>
    </row>
    <row r="14" spans="1:13" ht="17.100000000000001" customHeight="1" x14ac:dyDescent="0.3">
      <c r="A14" s="65"/>
      <c r="B14" s="65" t="s">
        <v>76</v>
      </c>
      <c r="C14" s="209" t="s">
        <v>77</v>
      </c>
      <c r="D14" s="143"/>
      <c r="E14" s="144"/>
      <c r="F14" s="144"/>
      <c r="G14" s="144"/>
      <c r="H14" s="144"/>
      <c r="I14" s="144"/>
      <c r="J14" s="145"/>
    </row>
    <row r="15" spans="1:13" ht="17.100000000000001" customHeight="1" x14ac:dyDescent="0.3">
      <c r="A15" s="65"/>
      <c r="B15" s="65" t="s">
        <v>78</v>
      </c>
      <c r="C15" s="209" t="s">
        <v>79</v>
      </c>
      <c r="D15" s="143"/>
      <c r="E15" s="144"/>
      <c r="F15" s="144"/>
      <c r="G15" s="144"/>
      <c r="H15" s="144"/>
      <c r="I15" s="144"/>
      <c r="J15" s="145"/>
    </row>
    <row r="16" spans="1:13" ht="17.100000000000001" customHeight="1" x14ac:dyDescent="0.3">
      <c r="A16" s="65"/>
      <c r="B16" s="65" t="s">
        <v>51</v>
      </c>
      <c r="C16" s="209" t="s">
        <v>52</v>
      </c>
      <c r="D16" s="143"/>
      <c r="E16" s="144"/>
      <c r="F16" s="144"/>
      <c r="G16" s="144"/>
      <c r="H16" s="144"/>
      <c r="I16" s="144"/>
      <c r="J16" s="145"/>
    </row>
    <row r="17" spans="1:10" ht="17.100000000000001" customHeight="1" x14ac:dyDescent="0.3">
      <c r="A17" s="65"/>
      <c r="B17" s="65" t="s">
        <v>80</v>
      </c>
      <c r="C17" s="209" t="s">
        <v>81</v>
      </c>
      <c r="D17" s="143"/>
      <c r="E17" s="144"/>
      <c r="F17" s="144"/>
      <c r="G17" s="144"/>
      <c r="H17" s="144"/>
      <c r="I17" s="144"/>
      <c r="J17" s="145"/>
    </row>
    <row r="18" spans="1:10" ht="17.100000000000001" customHeight="1" x14ac:dyDescent="0.3">
      <c r="A18" s="65"/>
      <c r="B18" s="65" t="s">
        <v>16</v>
      </c>
      <c r="C18" s="209" t="s">
        <v>26</v>
      </c>
      <c r="D18" s="143"/>
      <c r="E18" s="144"/>
      <c r="F18" s="144"/>
      <c r="G18" s="144"/>
      <c r="H18" s="144"/>
      <c r="I18" s="144"/>
      <c r="J18" s="145"/>
    </row>
    <row r="19" spans="1:10" ht="17.100000000000001" customHeight="1" x14ac:dyDescent="0.3">
      <c r="A19" s="65"/>
      <c r="B19" s="65" t="s">
        <v>82</v>
      </c>
      <c r="C19" s="209" t="s">
        <v>83</v>
      </c>
      <c r="D19" s="143"/>
      <c r="E19" s="144"/>
      <c r="F19" s="144"/>
      <c r="G19" s="144"/>
      <c r="H19" s="144"/>
      <c r="I19" s="144"/>
      <c r="J19" s="145"/>
    </row>
    <row r="20" spans="1:10" ht="17.100000000000001" customHeight="1" x14ac:dyDescent="0.3">
      <c r="A20" s="65"/>
      <c r="B20" s="65" t="s">
        <v>84</v>
      </c>
      <c r="C20" s="209" t="s">
        <v>85</v>
      </c>
      <c r="D20" s="143"/>
      <c r="E20" s="144"/>
      <c r="F20" s="144"/>
      <c r="G20" s="144"/>
      <c r="H20" s="144"/>
      <c r="I20" s="144"/>
      <c r="J20" s="145"/>
    </row>
    <row r="21" spans="1:10" ht="17.100000000000001" customHeight="1" x14ac:dyDescent="0.3">
      <c r="A21" s="65"/>
      <c r="B21" s="65" t="s">
        <v>86</v>
      </c>
      <c r="C21" s="209" t="s">
        <v>87</v>
      </c>
      <c r="D21" s="143"/>
      <c r="E21" s="144"/>
      <c r="F21" s="144"/>
      <c r="G21" s="144"/>
      <c r="H21" s="144"/>
      <c r="I21" s="144"/>
      <c r="J21" s="145"/>
    </row>
    <row r="22" spans="1:10" ht="17.100000000000001" customHeight="1" x14ac:dyDescent="0.3">
      <c r="A22" s="65"/>
      <c r="B22" s="65" t="s">
        <v>88</v>
      </c>
      <c r="C22" s="209" t="s">
        <v>89</v>
      </c>
      <c r="D22" s="143"/>
      <c r="E22" s="144"/>
      <c r="F22" s="144"/>
      <c r="G22" s="144"/>
      <c r="H22" s="144"/>
      <c r="I22" s="144"/>
      <c r="J22" s="145"/>
    </row>
    <row r="23" spans="1:10" ht="17.100000000000001" customHeight="1" x14ac:dyDescent="0.3">
      <c r="A23" s="65"/>
      <c r="B23" s="65" t="s">
        <v>90</v>
      </c>
      <c r="C23" s="209" t="s">
        <v>91</v>
      </c>
      <c r="D23" s="143"/>
      <c r="E23" s="144"/>
      <c r="F23" s="144"/>
      <c r="G23" s="144"/>
      <c r="H23" s="144"/>
      <c r="I23" s="144"/>
      <c r="J23" s="145"/>
    </row>
    <row r="24" spans="1:10" ht="17.100000000000001" customHeight="1" x14ac:dyDescent="0.3">
      <c r="A24" s="65"/>
      <c r="B24" s="65" t="s">
        <v>92</v>
      </c>
      <c r="C24" s="209" t="s">
        <v>93</v>
      </c>
      <c r="D24" s="143"/>
      <c r="E24" s="144"/>
      <c r="F24" s="144"/>
      <c r="G24" s="144"/>
      <c r="H24" s="144"/>
      <c r="I24" s="144"/>
      <c r="J24" s="145"/>
    </row>
    <row r="25" spans="1:10" ht="17.100000000000001" customHeight="1" thickBot="1" x14ac:dyDescent="0.35">
      <c r="A25" s="66"/>
      <c r="B25" s="66" t="s">
        <v>94</v>
      </c>
      <c r="C25" s="258" t="s">
        <v>95</v>
      </c>
      <c r="D25" s="146"/>
      <c r="E25" s="147"/>
      <c r="F25" s="147"/>
      <c r="G25" s="147"/>
      <c r="H25" s="147"/>
      <c r="I25" s="147"/>
      <c r="J25" s="148"/>
    </row>
    <row r="26" spans="1:10" ht="17.100000000000001" hidden="1" customHeight="1" x14ac:dyDescent="0.3">
      <c r="A26" s="77"/>
      <c r="B26" s="77" t="s">
        <v>12</v>
      </c>
      <c r="C26" s="259" t="s">
        <v>13</v>
      </c>
      <c r="D26" s="276">
        <v>1092</v>
      </c>
      <c r="E26" s="277">
        <v>1200</v>
      </c>
      <c r="F26" s="278">
        <f>E26-D26</f>
        <v>108</v>
      </c>
      <c r="G26" s="288">
        <v>4.8</v>
      </c>
      <c r="H26" s="295">
        <f>(G26*$M$6)*$M$7</f>
        <v>630</v>
      </c>
      <c r="I26" s="285">
        <f>H26+F26</f>
        <v>738</v>
      </c>
      <c r="J26" s="78">
        <f>I26/D26</f>
        <v>0.67582417582417587</v>
      </c>
    </row>
    <row r="27" spans="1:10" x14ac:dyDescent="0.3">
      <c r="A27" s="79"/>
      <c r="B27" s="79" t="s">
        <v>10</v>
      </c>
      <c r="C27" s="260" t="s">
        <v>11</v>
      </c>
      <c r="D27" s="279">
        <v>228</v>
      </c>
      <c r="E27" s="100">
        <v>250</v>
      </c>
      <c r="F27" s="280">
        <f>E27-D27</f>
        <v>22</v>
      </c>
      <c r="G27" s="288">
        <v>1</v>
      </c>
      <c r="H27" s="295">
        <f>(G27*$M$6)*$M$7</f>
        <v>131.25</v>
      </c>
      <c r="I27" s="459">
        <f>H27+F27</f>
        <v>153.25</v>
      </c>
      <c r="J27" s="78">
        <f>I27/D27</f>
        <v>0.67214912280701755</v>
      </c>
    </row>
    <row r="28" spans="1:10" x14ac:dyDescent="0.3">
      <c r="A28" s="79"/>
      <c r="B28" s="79" t="s">
        <v>96</v>
      </c>
      <c r="C28" s="260" t="s">
        <v>97</v>
      </c>
      <c r="D28" s="281">
        <v>204.75</v>
      </c>
      <c r="E28" s="46">
        <v>225</v>
      </c>
      <c r="F28" s="282">
        <f>E28-D28</f>
        <v>20.25</v>
      </c>
      <c r="G28" s="248">
        <v>0.5</v>
      </c>
      <c r="H28" s="296">
        <f>(G28*$M$6)*$M$7</f>
        <v>65.625</v>
      </c>
      <c r="I28" s="460">
        <f>H28+F28</f>
        <v>85.875</v>
      </c>
      <c r="J28" s="80">
        <f>I28/D28</f>
        <v>0.41941391941391942</v>
      </c>
    </row>
    <row r="29" spans="1:10" x14ac:dyDescent="0.3">
      <c r="A29" s="79"/>
      <c r="B29" s="79" t="s">
        <v>98</v>
      </c>
      <c r="C29" s="260" t="s">
        <v>99</v>
      </c>
      <c r="D29" s="281">
        <v>1178</v>
      </c>
      <c r="E29" s="46">
        <v>1295</v>
      </c>
      <c r="F29" s="282">
        <f>E29-D29</f>
        <v>117</v>
      </c>
      <c r="G29" s="248">
        <v>2.5</v>
      </c>
      <c r="H29" s="296">
        <f>(G29*$M$6)*$M$7</f>
        <v>328.125</v>
      </c>
      <c r="I29" s="460">
        <f>H29+F29</f>
        <v>445.125</v>
      </c>
      <c r="J29" s="80">
        <f>I29/D29</f>
        <v>0.37786502546689305</v>
      </c>
    </row>
    <row r="30" spans="1:10" x14ac:dyDescent="0.3">
      <c r="A30" s="79" t="s">
        <v>526</v>
      </c>
      <c r="B30" s="79" t="s">
        <v>16</v>
      </c>
      <c r="C30" s="260" t="s">
        <v>17</v>
      </c>
      <c r="D30" s="281">
        <v>159</v>
      </c>
      <c r="E30" s="46">
        <v>175</v>
      </c>
      <c r="F30" s="282">
        <f>E30-D30</f>
        <v>16</v>
      </c>
      <c r="G30" s="248">
        <v>0.3</v>
      </c>
      <c r="H30" s="296">
        <f>(G30*$M$6)*$M$7</f>
        <v>39.375</v>
      </c>
      <c r="I30" s="460">
        <f>H30+F30</f>
        <v>55.375</v>
      </c>
      <c r="J30" s="80">
        <f>I30/D30</f>
        <v>0.34827044025157233</v>
      </c>
    </row>
    <row r="31" spans="1:10" x14ac:dyDescent="0.3">
      <c r="A31" s="79" t="s">
        <v>527</v>
      </c>
      <c r="B31" s="79" t="s">
        <v>22</v>
      </c>
      <c r="C31" s="260" t="s">
        <v>23</v>
      </c>
      <c r="D31" s="281">
        <v>114</v>
      </c>
      <c r="E31" s="46">
        <v>125</v>
      </c>
      <c r="F31" s="282">
        <f>E31-D31</f>
        <v>11</v>
      </c>
      <c r="G31" s="248">
        <v>0.2</v>
      </c>
      <c r="H31" s="296">
        <f>(G31*$M$6)*$M$7</f>
        <v>26.25</v>
      </c>
      <c r="I31" s="460">
        <f>H31+F31</f>
        <v>37.25</v>
      </c>
      <c r="J31" s="80">
        <f>I31/D31</f>
        <v>0.3267543859649123</v>
      </c>
    </row>
    <row r="32" spans="1:10" x14ac:dyDescent="0.3">
      <c r="A32" s="79" t="s">
        <v>526</v>
      </c>
      <c r="B32" s="79" t="s">
        <v>84</v>
      </c>
      <c r="C32" s="260" t="s">
        <v>100</v>
      </c>
      <c r="D32" s="281">
        <v>568.75</v>
      </c>
      <c r="E32" s="46">
        <v>595</v>
      </c>
      <c r="F32" s="282">
        <f>E32-D32</f>
        <v>26.25</v>
      </c>
      <c r="G32" s="248">
        <v>1</v>
      </c>
      <c r="H32" s="296">
        <f>(G32*$M$6)*$M$7</f>
        <v>131.25</v>
      </c>
      <c r="I32" s="460">
        <f>H32+F32</f>
        <v>157.5</v>
      </c>
      <c r="J32" s="80">
        <f>I32/D32</f>
        <v>0.27692307692307694</v>
      </c>
    </row>
    <row r="33" spans="1:10" x14ac:dyDescent="0.3">
      <c r="A33" s="79" t="s">
        <v>527</v>
      </c>
      <c r="B33" s="79" t="s">
        <v>71</v>
      </c>
      <c r="C33" s="260" t="s">
        <v>72</v>
      </c>
      <c r="D33" s="281">
        <v>478</v>
      </c>
      <c r="E33" s="46">
        <v>525</v>
      </c>
      <c r="F33" s="282">
        <f>E33-D33</f>
        <v>47</v>
      </c>
      <c r="G33" s="248">
        <v>0.5</v>
      </c>
      <c r="H33" s="296">
        <f>(G33*$M$6)*$M$7</f>
        <v>65.625</v>
      </c>
      <c r="I33" s="460">
        <f>H33+F33</f>
        <v>112.625</v>
      </c>
      <c r="J33" s="80">
        <f>I33/D33</f>
        <v>0.23561715481171547</v>
      </c>
    </row>
    <row r="34" spans="1:10" x14ac:dyDescent="0.3">
      <c r="A34" s="79" t="s">
        <v>526</v>
      </c>
      <c r="B34" s="79" t="s">
        <v>73</v>
      </c>
      <c r="C34" s="260" t="s">
        <v>113</v>
      </c>
      <c r="D34" s="281">
        <v>118.3</v>
      </c>
      <c r="E34" s="46">
        <v>130</v>
      </c>
      <c r="F34" s="282">
        <f>E34-D34</f>
        <v>11.700000000000003</v>
      </c>
      <c r="G34" s="248">
        <v>0.1</v>
      </c>
      <c r="H34" s="296">
        <f>(G34*$M$6)*$M$7</f>
        <v>13.125</v>
      </c>
      <c r="I34" s="460">
        <f>H34+F34</f>
        <v>24.825000000000003</v>
      </c>
      <c r="J34" s="80">
        <f>I34/D34</f>
        <v>0.2098478444632291</v>
      </c>
    </row>
    <row r="35" spans="1:10" x14ac:dyDescent="0.3">
      <c r="A35" s="79" t="s">
        <v>527</v>
      </c>
      <c r="B35" s="79" t="s">
        <v>86</v>
      </c>
      <c r="C35" s="273" t="s">
        <v>101</v>
      </c>
      <c r="D35" s="281">
        <v>523.25</v>
      </c>
      <c r="E35" s="46">
        <v>575</v>
      </c>
      <c r="F35" s="282">
        <f>E35-D35</f>
        <v>51.75</v>
      </c>
      <c r="G35" s="248">
        <v>0.4</v>
      </c>
      <c r="H35" s="296">
        <f>(G35*$M$6)*$M$7</f>
        <v>52.5</v>
      </c>
      <c r="I35" s="460">
        <f>H35+F35</f>
        <v>104.25</v>
      </c>
      <c r="J35" s="80">
        <f>I35/D35</f>
        <v>0.19923554706163402</v>
      </c>
    </row>
    <row r="36" spans="1:10" ht="14.4" customHeight="1" x14ac:dyDescent="0.3">
      <c r="A36" s="79"/>
      <c r="B36" s="79" t="s">
        <v>102</v>
      </c>
      <c r="C36" s="260" t="s">
        <v>103</v>
      </c>
      <c r="D36" s="281">
        <v>268</v>
      </c>
      <c r="E36" s="46">
        <v>295</v>
      </c>
      <c r="F36" s="282">
        <f>E36-D36</f>
        <v>27</v>
      </c>
      <c r="G36" s="248">
        <v>0.2</v>
      </c>
      <c r="H36" s="296">
        <f>(G36*$M$6)*$M$7</f>
        <v>26.25</v>
      </c>
      <c r="I36" s="460">
        <f>H36+F36</f>
        <v>53.25</v>
      </c>
      <c r="J36" s="80">
        <f>I36/D36</f>
        <v>0.19869402985074627</v>
      </c>
    </row>
    <row r="37" spans="1:10" ht="14.4" customHeight="1" x14ac:dyDescent="0.3">
      <c r="A37" s="79"/>
      <c r="B37" s="79" t="s">
        <v>78</v>
      </c>
      <c r="C37" s="273" t="s">
        <v>106</v>
      </c>
      <c r="D37" s="281">
        <v>632.45000000000005</v>
      </c>
      <c r="E37" s="46">
        <v>695</v>
      </c>
      <c r="F37" s="282">
        <f>E37-D37</f>
        <v>62.549999999999955</v>
      </c>
      <c r="G37" s="248">
        <v>0.4</v>
      </c>
      <c r="H37" s="296">
        <f>(G37*$M$6)*$M$7</f>
        <v>52.5</v>
      </c>
      <c r="I37" s="460">
        <f>H37+F37</f>
        <v>115.04999999999995</v>
      </c>
      <c r="J37" s="80">
        <f>I37/D37</f>
        <v>0.18191161356628974</v>
      </c>
    </row>
    <row r="38" spans="1:10" x14ac:dyDescent="0.3">
      <c r="A38" s="79"/>
      <c r="B38" s="79" t="s">
        <v>118</v>
      </c>
      <c r="C38" s="260" t="s">
        <v>119</v>
      </c>
      <c r="D38" s="281">
        <v>159.25</v>
      </c>
      <c r="E38" s="46">
        <v>175</v>
      </c>
      <c r="F38" s="282">
        <f>E38-D38</f>
        <v>15.75</v>
      </c>
      <c r="G38" s="289">
        <v>0.1</v>
      </c>
      <c r="H38" s="296">
        <f>(G38*$M$6)*$M$7</f>
        <v>13.125</v>
      </c>
      <c r="I38" s="460">
        <f>H38+F38</f>
        <v>28.875</v>
      </c>
      <c r="J38" s="80">
        <f>I38/D38</f>
        <v>0.18131868131868131</v>
      </c>
    </row>
    <row r="39" spans="1:10" x14ac:dyDescent="0.3">
      <c r="A39" s="79"/>
      <c r="B39" s="79" t="s">
        <v>90</v>
      </c>
      <c r="C39" s="273" t="s">
        <v>104</v>
      </c>
      <c r="D39" s="281">
        <v>159.25</v>
      </c>
      <c r="E39" s="46">
        <v>175</v>
      </c>
      <c r="F39" s="282">
        <f>E39-D39</f>
        <v>15.75</v>
      </c>
      <c r="G39" s="248">
        <v>0.1</v>
      </c>
      <c r="H39" s="296">
        <f>(G39*$M$6)*$M$7</f>
        <v>13.125</v>
      </c>
      <c r="I39" s="460">
        <f>H39+F39</f>
        <v>28.875</v>
      </c>
      <c r="J39" s="80">
        <f>I39/D39</f>
        <v>0.18131868131868131</v>
      </c>
    </row>
    <row r="40" spans="1:10" x14ac:dyDescent="0.3">
      <c r="A40" s="79"/>
      <c r="B40" s="79" t="s">
        <v>76</v>
      </c>
      <c r="C40" s="260" t="s">
        <v>105</v>
      </c>
      <c r="D40" s="281">
        <v>682.5</v>
      </c>
      <c r="E40" s="46">
        <v>750</v>
      </c>
      <c r="F40" s="282">
        <f>E40-D40</f>
        <v>67.5</v>
      </c>
      <c r="G40" s="248">
        <v>0.4</v>
      </c>
      <c r="H40" s="296">
        <f>(G40*$M$6)*$M$7</f>
        <v>52.5</v>
      </c>
      <c r="I40" s="460">
        <f>H40+F40</f>
        <v>120</v>
      </c>
      <c r="J40" s="80">
        <f>I40/D40</f>
        <v>0.17582417582417584</v>
      </c>
    </row>
    <row r="41" spans="1:10" x14ac:dyDescent="0.3">
      <c r="A41" s="79"/>
      <c r="B41" s="79" t="s">
        <v>92</v>
      </c>
      <c r="C41" s="273" t="s">
        <v>107</v>
      </c>
      <c r="D41" s="281">
        <v>705.25</v>
      </c>
      <c r="E41" s="46">
        <v>775</v>
      </c>
      <c r="F41" s="282">
        <f>E41-D41</f>
        <v>69.75</v>
      </c>
      <c r="G41" s="289">
        <v>0.4</v>
      </c>
      <c r="H41" s="296">
        <f>(G41*$M$6)*$M$7</f>
        <v>52.5</v>
      </c>
      <c r="I41" s="460">
        <f>H41+F41</f>
        <v>122.25</v>
      </c>
      <c r="J41" s="80">
        <f>I41/D41</f>
        <v>0.17334278624601204</v>
      </c>
    </row>
    <row r="42" spans="1:10" x14ac:dyDescent="0.3">
      <c r="A42" s="79"/>
      <c r="B42" s="79" t="s">
        <v>108</v>
      </c>
      <c r="C42" s="273" t="s">
        <v>109</v>
      </c>
      <c r="D42" s="281">
        <v>182</v>
      </c>
      <c r="E42" s="46">
        <v>200</v>
      </c>
      <c r="F42" s="282">
        <f>E42-D42</f>
        <v>18</v>
      </c>
      <c r="G42" s="289">
        <v>0.1</v>
      </c>
      <c r="H42" s="296">
        <f>(G42*$M$6)*$M$7</f>
        <v>13.125</v>
      </c>
      <c r="I42" s="460">
        <f>H42+F42</f>
        <v>31.125</v>
      </c>
      <c r="J42" s="80">
        <f>I42/D42</f>
        <v>0.17101648351648352</v>
      </c>
    </row>
    <row r="43" spans="1:10" x14ac:dyDescent="0.3">
      <c r="A43" s="79"/>
      <c r="B43" s="79" t="s">
        <v>94</v>
      </c>
      <c r="C43" s="273" t="s">
        <v>110</v>
      </c>
      <c r="D43" s="281">
        <v>768.95</v>
      </c>
      <c r="E43" s="46">
        <v>845</v>
      </c>
      <c r="F43" s="282">
        <f>E43-D43</f>
        <v>76.049999999999955</v>
      </c>
      <c r="G43" s="248">
        <v>0.4</v>
      </c>
      <c r="H43" s="296">
        <f>(G43*$M$6)*$M$7</f>
        <v>52.5</v>
      </c>
      <c r="I43" s="460">
        <f>H43+F43</f>
        <v>128.54999999999995</v>
      </c>
      <c r="J43" s="80">
        <f>I43/D43</f>
        <v>0.1671760192470251</v>
      </c>
    </row>
    <row r="44" spans="1:10" x14ac:dyDescent="0.3">
      <c r="A44" s="79"/>
      <c r="B44" s="79" t="s">
        <v>78</v>
      </c>
      <c r="C44" s="273" t="s">
        <v>106</v>
      </c>
      <c r="D44" s="281">
        <v>773.5</v>
      </c>
      <c r="E44" s="46">
        <v>850</v>
      </c>
      <c r="F44" s="282">
        <f>E44-D44</f>
        <v>76.5</v>
      </c>
      <c r="G44" s="248">
        <v>0.4</v>
      </c>
      <c r="H44" s="296">
        <f>(G44*$M$6)*$M$7</f>
        <v>52.5</v>
      </c>
      <c r="I44" s="460">
        <f>H44+F44</f>
        <v>129</v>
      </c>
      <c r="J44" s="80">
        <f>I44/D44</f>
        <v>0.16677440206851971</v>
      </c>
    </row>
    <row r="45" spans="1:10" x14ac:dyDescent="0.3">
      <c r="A45" s="79" t="s">
        <v>526</v>
      </c>
      <c r="B45" s="79" t="s">
        <v>76</v>
      </c>
      <c r="C45" s="273" t="s">
        <v>105</v>
      </c>
      <c r="D45" s="281">
        <v>774</v>
      </c>
      <c r="E45" s="46">
        <v>850</v>
      </c>
      <c r="F45" s="282">
        <f>E45-D45</f>
        <v>76</v>
      </c>
      <c r="G45" s="248">
        <v>0.4</v>
      </c>
      <c r="H45" s="296">
        <f>(G45*$M$6)*$M$7</f>
        <v>52.5</v>
      </c>
      <c r="I45" s="460">
        <f>H45+F45</f>
        <v>128.5</v>
      </c>
      <c r="J45" s="80">
        <f>I45/D45</f>
        <v>0.16602067183462532</v>
      </c>
    </row>
    <row r="46" spans="1:10" x14ac:dyDescent="0.3">
      <c r="A46" s="79" t="s">
        <v>527</v>
      </c>
      <c r="B46" s="79" t="s">
        <v>92</v>
      </c>
      <c r="C46" s="260" t="s">
        <v>107</v>
      </c>
      <c r="D46" s="281">
        <v>774</v>
      </c>
      <c r="E46" s="46">
        <v>850</v>
      </c>
      <c r="F46" s="282">
        <f>E46-D46</f>
        <v>76</v>
      </c>
      <c r="G46" s="248">
        <v>0.4</v>
      </c>
      <c r="H46" s="296">
        <f>(G46*$M$6)*$M$7</f>
        <v>52.5</v>
      </c>
      <c r="I46" s="460">
        <f>H46+F46</f>
        <v>128.5</v>
      </c>
      <c r="J46" s="80">
        <f>I46/D46</f>
        <v>0.16602067183462532</v>
      </c>
    </row>
    <row r="47" spans="1:10" x14ac:dyDescent="0.3">
      <c r="A47" s="79"/>
      <c r="B47" s="79" t="s">
        <v>73</v>
      </c>
      <c r="C47" s="260" t="s">
        <v>113</v>
      </c>
      <c r="D47" s="281">
        <v>209</v>
      </c>
      <c r="E47" s="46">
        <v>230</v>
      </c>
      <c r="F47" s="282">
        <f>E47-D47</f>
        <v>21</v>
      </c>
      <c r="G47" s="248">
        <v>0.1</v>
      </c>
      <c r="H47" s="296">
        <f>(G47*$M$6)*$M$7</f>
        <v>13.125</v>
      </c>
      <c r="I47" s="460">
        <f>H47+F47</f>
        <v>34.125</v>
      </c>
      <c r="J47" s="80">
        <f>I47/D47</f>
        <v>0.16327751196172249</v>
      </c>
    </row>
    <row r="48" spans="1:10" x14ac:dyDescent="0.3">
      <c r="A48" s="79"/>
      <c r="B48" s="79" t="s">
        <v>289</v>
      </c>
      <c r="C48" s="274" t="s">
        <v>343</v>
      </c>
      <c r="D48" s="281">
        <v>1087</v>
      </c>
      <c r="E48" s="46">
        <v>1195</v>
      </c>
      <c r="F48" s="282">
        <f>E48-D48</f>
        <v>108</v>
      </c>
      <c r="G48" s="289">
        <v>0.5</v>
      </c>
      <c r="H48" s="296">
        <f>(G48*$M$6)*$M$7</f>
        <v>65.625</v>
      </c>
      <c r="I48" s="460">
        <f>H48+F48</f>
        <v>173.625</v>
      </c>
      <c r="J48" s="80">
        <f>I48/D48</f>
        <v>0.15972861085556578</v>
      </c>
    </row>
    <row r="49" spans="1:10" ht="14.4" customHeight="1" x14ac:dyDescent="0.3">
      <c r="A49" s="79"/>
      <c r="B49" s="79" t="s">
        <v>111</v>
      </c>
      <c r="C49" s="273" t="s">
        <v>112</v>
      </c>
      <c r="D49" s="281">
        <v>864.5</v>
      </c>
      <c r="E49" s="46">
        <v>950</v>
      </c>
      <c r="F49" s="282">
        <f>E49-D49</f>
        <v>85.5</v>
      </c>
      <c r="G49" s="248">
        <v>0.4</v>
      </c>
      <c r="H49" s="296">
        <f>(G49*$M$6)*$M$7</f>
        <v>52.5</v>
      </c>
      <c r="I49" s="460">
        <f>H49+F49</f>
        <v>138</v>
      </c>
      <c r="J49" s="80">
        <f>I49/D49</f>
        <v>0.15962984384037016</v>
      </c>
    </row>
    <row r="50" spans="1:10" x14ac:dyDescent="0.3">
      <c r="A50" s="79"/>
      <c r="B50" s="79" t="s">
        <v>82</v>
      </c>
      <c r="C50" s="260" t="s">
        <v>114</v>
      </c>
      <c r="D50" s="281">
        <v>1138</v>
      </c>
      <c r="E50" s="46">
        <v>1250</v>
      </c>
      <c r="F50" s="282">
        <f>E50-D50</f>
        <v>112</v>
      </c>
      <c r="G50" s="248">
        <v>0.5</v>
      </c>
      <c r="H50" s="296">
        <f>(G50*$M$6)*$M$7</f>
        <v>65.625</v>
      </c>
      <c r="I50" s="460">
        <f>H50+F50</f>
        <v>177.625</v>
      </c>
      <c r="J50" s="80">
        <f>I50/D50</f>
        <v>0.15608523725834797</v>
      </c>
    </row>
    <row r="51" spans="1:10" x14ac:dyDescent="0.3">
      <c r="A51" s="79"/>
      <c r="B51" s="79" t="s">
        <v>115</v>
      </c>
      <c r="C51" s="273" t="s">
        <v>116</v>
      </c>
      <c r="D51" s="281">
        <v>996</v>
      </c>
      <c r="E51" s="46">
        <v>1095</v>
      </c>
      <c r="F51" s="282">
        <f>E51-D51</f>
        <v>99</v>
      </c>
      <c r="G51" s="248">
        <v>0.4</v>
      </c>
      <c r="H51" s="296">
        <f>(G51*$M$6)*$M$7</f>
        <v>52.5</v>
      </c>
      <c r="I51" s="460">
        <f>H51+F51</f>
        <v>151.5</v>
      </c>
      <c r="J51" s="80">
        <f>I51/D51</f>
        <v>0.15210843373493976</v>
      </c>
    </row>
    <row r="52" spans="1:10" x14ac:dyDescent="0.3">
      <c r="A52" s="79"/>
      <c r="B52" s="79" t="s">
        <v>118</v>
      </c>
      <c r="C52" s="273" t="s">
        <v>119</v>
      </c>
      <c r="D52" s="281">
        <v>268</v>
      </c>
      <c r="E52" s="46">
        <v>295</v>
      </c>
      <c r="F52" s="282">
        <f>E52-D52</f>
        <v>27</v>
      </c>
      <c r="G52" s="248">
        <v>0.1</v>
      </c>
      <c r="H52" s="296">
        <f>(G52*$M$6)*$M$7</f>
        <v>13.125</v>
      </c>
      <c r="I52" s="460">
        <f>H52+F52</f>
        <v>40.125</v>
      </c>
      <c r="J52" s="80">
        <f>I52/D52</f>
        <v>0.14972014925373134</v>
      </c>
    </row>
    <row r="53" spans="1:10" x14ac:dyDescent="0.3">
      <c r="A53" s="79"/>
      <c r="B53" s="79" t="s">
        <v>120</v>
      </c>
      <c r="C53" s="273" t="s">
        <v>121</v>
      </c>
      <c r="D53" s="281">
        <v>2725</v>
      </c>
      <c r="E53" s="46">
        <v>2995</v>
      </c>
      <c r="F53" s="282">
        <f>E53-D53</f>
        <v>270</v>
      </c>
      <c r="G53" s="248">
        <v>1</v>
      </c>
      <c r="H53" s="296">
        <f>(G53*$M$6)*$M$7</f>
        <v>131.25</v>
      </c>
      <c r="I53" s="460">
        <f>H53+F53</f>
        <v>401.25</v>
      </c>
      <c r="J53" s="80">
        <f>I53/D53</f>
        <v>0.14724770642201834</v>
      </c>
    </row>
    <row r="54" spans="1:10" x14ac:dyDescent="0.3">
      <c r="A54" s="79"/>
      <c r="B54" s="79" t="s">
        <v>47</v>
      </c>
      <c r="C54" s="273" t="s">
        <v>117</v>
      </c>
      <c r="D54" s="281">
        <v>1087.45</v>
      </c>
      <c r="E54" s="46">
        <v>1195</v>
      </c>
      <c r="F54" s="282">
        <f>E54-D54</f>
        <v>107.54999999999995</v>
      </c>
      <c r="G54" s="248">
        <v>0.4</v>
      </c>
      <c r="H54" s="296">
        <f>(G54*$M$6)*$M$7</f>
        <v>52.5</v>
      </c>
      <c r="I54" s="460">
        <f>H54+F54</f>
        <v>160.04999999999995</v>
      </c>
      <c r="J54" s="80">
        <f>I54/D54</f>
        <v>0.14717918065198396</v>
      </c>
    </row>
    <row r="55" spans="1:10" x14ac:dyDescent="0.3">
      <c r="A55" s="79"/>
      <c r="B55" s="79" t="s">
        <v>124</v>
      </c>
      <c r="C55" s="273" t="s">
        <v>125</v>
      </c>
      <c r="D55" s="281">
        <v>2998</v>
      </c>
      <c r="E55" s="46">
        <v>3295</v>
      </c>
      <c r="F55" s="282">
        <f>E55-D55</f>
        <v>297</v>
      </c>
      <c r="G55" s="248">
        <v>1</v>
      </c>
      <c r="H55" s="296">
        <f>(G55*$M$6)*$M$7</f>
        <v>131.25</v>
      </c>
      <c r="I55" s="460">
        <f>H55+F55</f>
        <v>428.25</v>
      </c>
      <c r="J55" s="80">
        <f>I55/D55</f>
        <v>0.14284523015343562</v>
      </c>
    </row>
    <row r="56" spans="1:10" x14ac:dyDescent="0.3">
      <c r="A56" s="79"/>
      <c r="B56" s="79" t="s">
        <v>122</v>
      </c>
      <c r="C56" s="273" t="s">
        <v>123</v>
      </c>
      <c r="D56" s="281">
        <v>3180.45</v>
      </c>
      <c r="E56" s="46">
        <v>3495</v>
      </c>
      <c r="F56" s="282">
        <f>E56-D56</f>
        <v>314.55000000000018</v>
      </c>
      <c r="G56" s="248">
        <v>1</v>
      </c>
      <c r="H56" s="296">
        <f>(G56*$M$6)*$M$7</f>
        <v>131.25</v>
      </c>
      <c r="I56" s="460">
        <f>H56+F56</f>
        <v>445.80000000000018</v>
      </c>
      <c r="J56" s="80">
        <f>I56/D56</f>
        <v>0.14016884403150504</v>
      </c>
    </row>
    <row r="57" spans="1:10" x14ac:dyDescent="0.3">
      <c r="A57" s="79"/>
      <c r="B57" s="79" t="s">
        <v>126</v>
      </c>
      <c r="C57" s="273" t="s">
        <v>127</v>
      </c>
      <c r="D57" s="281">
        <v>3362</v>
      </c>
      <c r="E57" s="46">
        <v>3695</v>
      </c>
      <c r="F57" s="282">
        <f>E57-D57</f>
        <v>333</v>
      </c>
      <c r="G57" s="248">
        <v>1</v>
      </c>
      <c r="H57" s="296">
        <f>(G57*$M$6)*$M$7</f>
        <v>131.25</v>
      </c>
      <c r="I57" s="460">
        <f>H57+F57</f>
        <v>464.25</v>
      </c>
      <c r="J57" s="80">
        <f>I57/D57</f>
        <v>0.13808744794765021</v>
      </c>
    </row>
    <row r="58" spans="1:10" ht="15" thickBot="1" x14ac:dyDescent="0.35">
      <c r="A58" s="81"/>
      <c r="B58" s="81" t="s">
        <v>128</v>
      </c>
      <c r="C58" s="275" t="s">
        <v>129</v>
      </c>
      <c r="D58" s="283">
        <v>592</v>
      </c>
      <c r="E58" s="82">
        <v>650</v>
      </c>
      <c r="F58" s="284">
        <f>E58-D58</f>
        <v>58</v>
      </c>
      <c r="G58" s="290">
        <v>0.1</v>
      </c>
      <c r="H58" s="297">
        <f>(G58*$M$6)*$M$7</f>
        <v>13.125</v>
      </c>
      <c r="I58" s="471">
        <f>H58+F58</f>
        <v>71.125</v>
      </c>
      <c r="J58" s="83">
        <f>I58/D58</f>
        <v>0.12014358108108109</v>
      </c>
    </row>
    <row r="59" spans="1:10" x14ac:dyDescent="0.3">
      <c r="C59"/>
      <c r="D59" s="36"/>
      <c r="E59" s="36"/>
      <c r="G59"/>
      <c r="H59" s="36"/>
      <c r="I59" s="36"/>
      <c r="J59"/>
    </row>
  </sheetData>
  <autoFilter ref="A4:J4" xr:uid="{00000000-0001-0000-0100-000000000000}"/>
  <sortState xmlns:xlrd2="http://schemas.microsoft.com/office/spreadsheetml/2017/richdata2" ref="B26:J58">
    <sortCondition descending="1" ref="J26:J58"/>
  </sortState>
  <mergeCells count="6">
    <mergeCell ref="D12:J25"/>
    <mergeCell ref="L5:M5"/>
    <mergeCell ref="D3:F3"/>
    <mergeCell ref="G3:H3"/>
    <mergeCell ref="I3:J3"/>
    <mergeCell ref="A1:J1"/>
  </mergeCells>
  <phoneticPr fontId="4" type="noConversion"/>
  <pageMargins left="0.25" right="0.25" top="0.75" bottom="0.75" header="0.3" footer="0.3"/>
  <pageSetup scale="7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N193"/>
  <sheetViews>
    <sheetView zoomScaleNormal="100" zoomScaleSheetLayoutView="12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I3" sqref="I3:J3"/>
    </sheetView>
  </sheetViews>
  <sheetFormatPr defaultColWidth="8.88671875" defaultRowHeight="14.4" x14ac:dyDescent="0.3"/>
  <cols>
    <col min="1" max="2" width="8.77734375" style="6" customWidth="1"/>
    <col min="3" max="3" width="64.33203125" style="28" bestFit="1" customWidth="1"/>
    <col min="4" max="6" width="12.77734375" style="5" customWidth="1"/>
    <col min="7" max="7" width="12.77734375" style="13" customWidth="1"/>
    <col min="8" max="8" width="12.77734375" style="5" customWidth="1"/>
    <col min="9" max="9" width="12.77734375" style="10" customWidth="1"/>
    <col min="10" max="10" width="12.77734375" style="8" customWidth="1"/>
    <col min="11" max="11" width="8.88671875" style="6"/>
    <col min="12" max="12" width="21.44140625" style="6" bestFit="1" customWidth="1"/>
    <col min="13" max="16384" width="8.88671875" style="6"/>
  </cols>
  <sheetData>
    <row r="1" spans="1:13" ht="21.6" thickBot="1" x14ac:dyDescent="0.35">
      <c r="A1" s="176" t="s">
        <v>381</v>
      </c>
      <c r="B1" s="177"/>
      <c r="C1" s="177"/>
      <c r="D1" s="177"/>
      <c r="E1" s="177"/>
      <c r="F1" s="177"/>
      <c r="G1" s="177"/>
      <c r="H1" s="177"/>
      <c r="I1" s="177"/>
      <c r="J1" s="178"/>
    </row>
    <row r="2" spans="1:13" ht="12" customHeight="1" thickBot="1" x14ac:dyDescent="0.35">
      <c r="A2" s="190"/>
      <c r="B2" s="190"/>
      <c r="C2" s="181"/>
      <c r="D2" s="61"/>
      <c r="E2" s="61"/>
      <c r="F2" s="61"/>
      <c r="G2" s="61"/>
      <c r="H2" s="61"/>
      <c r="I2" s="190"/>
      <c r="J2" s="6"/>
    </row>
    <row r="3" spans="1:13" ht="24" thickBot="1" x14ac:dyDescent="0.35">
      <c r="A3" s="191"/>
      <c r="B3" s="191"/>
      <c r="C3" s="485"/>
      <c r="D3" s="182" t="s">
        <v>728</v>
      </c>
      <c r="E3" s="183"/>
      <c r="F3" s="184"/>
      <c r="G3" s="182" t="s">
        <v>729</v>
      </c>
      <c r="H3" s="184"/>
      <c r="I3" s="179" t="s">
        <v>730</v>
      </c>
      <c r="J3" s="180"/>
    </row>
    <row r="4" spans="1:13" ht="45.75" customHeight="1" thickBot="1" x14ac:dyDescent="0.35">
      <c r="A4" s="237" t="s">
        <v>525</v>
      </c>
      <c r="B4" s="185" t="s">
        <v>0</v>
      </c>
      <c r="C4" s="186" t="s">
        <v>1</v>
      </c>
      <c r="D4" s="187" t="s">
        <v>3</v>
      </c>
      <c r="E4" s="14" t="s">
        <v>4</v>
      </c>
      <c r="F4" s="385" t="s">
        <v>6</v>
      </c>
      <c r="G4" s="188" t="s">
        <v>2</v>
      </c>
      <c r="H4" s="386" t="s">
        <v>5</v>
      </c>
      <c r="I4" s="387" t="s">
        <v>7</v>
      </c>
      <c r="J4" s="189" t="s">
        <v>8</v>
      </c>
    </row>
    <row r="5" spans="1:13" ht="15" thickBot="1" x14ac:dyDescent="0.35">
      <c r="A5" s="15"/>
      <c r="B5" s="15" t="s">
        <v>14</v>
      </c>
      <c r="C5" s="399" t="s">
        <v>710</v>
      </c>
      <c r="D5" s="379">
        <v>632</v>
      </c>
      <c r="E5" s="85">
        <v>695</v>
      </c>
      <c r="F5" s="359">
        <f>E5-D5</f>
        <v>63</v>
      </c>
      <c r="G5" s="166">
        <v>0.8</v>
      </c>
      <c r="H5" s="200">
        <f>(G5*$M$6)*$M$7</f>
        <v>105</v>
      </c>
      <c r="I5" s="418">
        <f>F5+H5</f>
        <v>168</v>
      </c>
      <c r="J5" s="31">
        <f>I5/D5</f>
        <v>0.26582278481012656</v>
      </c>
      <c r="L5" s="192" t="s">
        <v>731</v>
      </c>
      <c r="M5" s="193"/>
    </row>
    <row r="6" spans="1:13" ht="15" thickBot="1" x14ac:dyDescent="0.35">
      <c r="A6" s="15"/>
      <c r="B6" s="15" t="s">
        <v>133</v>
      </c>
      <c r="C6" s="401" t="s">
        <v>712</v>
      </c>
      <c r="D6" s="403">
        <v>177</v>
      </c>
      <c r="E6" s="41">
        <v>195</v>
      </c>
      <c r="F6" s="404">
        <f>E6-D6</f>
        <v>18</v>
      </c>
      <c r="G6" s="286">
        <v>0.2</v>
      </c>
      <c r="H6" s="309">
        <f>(G6*$M$6)*$M$7</f>
        <v>26.25</v>
      </c>
      <c r="I6" s="418">
        <f>F6+H6</f>
        <v>44.25</v>
      </c>
      <c r="J6" s="31">
        <f>I6/D6</f>
        <v>0.25</v>
      </c>
      <c r="L6" s="11" t="s">
        <v>65</v>
      </c>
      <c r="M6" s="194">
        <f>'25 Silverado LD'!M6</f>
        <v>175</v>
      </c>
    </row>
    <row r="7" spans="1:13" ht="15" thickBot="1" x14ac:dyDescent="0.35">
      <c r="A7" s="15"/>
      <c r="B7" s="15" t="s">
        <v>61</v>
      </c>
      <c r="C7" s="399" t="s">
        <v>711</v>
      </c>
      <c r="D7" s="403">
        <v>177.45</v>
      </c>
      <c r="E7" s="41">
        <v>195</v>
      </c>
      <c r="F7" s="404">
        <f>E7-D7</f>
        <v>17.550000000000011</v>
      </c>
      <c r="G7" s="286">
        <v>0.2</v>
      </c>
      <c r="H7" s="309">
        <f>(G7*$M$6)*$M$7</f>
        <v>26.25</v>
      </c>
      <c r="I7" s="418">
        <f>F7+H7</f>
        <v>43.800000000000011</v>
      </c>
      <c r="J7" s="31">
        <f>I7/D7</f>
        <v>0.24683009298393921</v>
      </c>
      <c r="L7" s="32" t="s">
        <v>67</v>
      </c>
      <c r="M7" s="33">
        <f>'25 Silverado LD'!M7</f>
        <v>0.75</v>
      </c>
    </row>
    <row r="8" spans="1:13" x14ac:dyDescent="0.3">
      <c r="A8" s="16"/>
      <c r="B8" s="16" t="s">
        <v>130</v>
      </c>
      <c r="C8" s="157" t="s">
        <v>708</v>
      </c>
      <c r="D8" s="380">
        <v>3726.45</v>
      </c>
      <c r="E8" s="44">
        <v>4095</v>
      </c>
      <c r="F8" s="360">
        <f>E8-D8</f>
        <v>368.55000000000018</v>
      </c>
      <c r="G8" s="167">
        <v>3</v>
      </c>
      <c r="H8" s="309">
        <f>(G8*$M$6)*$M$7</f>
        <v>393.75</v>
      </c>
      <c r="I8" s="376">
        <f>F8+H8</f>
        <v>762.30000000000018</v>
      </c>
      <c r="J8" s="4">
        <f>I8/D8</f>
        <v>0.20456466610312771</v>
      </c>
    </row>
    <row r="9" spans="1:13" x14ac:dyDescent="0.3">
      <c r="A9" s="16"/>
      <c r="B9" s="16" t="s">
        <v>408</v>
      </c>
      <c r="C9" s="157" t="s">
        <v>709</v>
      </c>
      <c r="D9" s="380">
        <v>4345.25</v>
      </c>
      <c r="E9" s="44">
        <v>4775</v>
      </c>
      <c r="F9" s="360">
        <f>E9-D9</f>
        <v>429.75</v>
      </c>
      <c r="G9" s="167">
        <v>3</v>
      </c>
      <c r="H9" s="309">
        <f>(G9*$M$6)*$M$7</f>
        <v>393.75</v>
      </c>
      <c r="I9" s="376">
        <f>F9+H9</f>
        <v>823.5</v>
      </c>
      <c r="J9" s="4">
        <f>I9/D9</f>
        <v>0.18951728899372877</v>
      </c>
    </row>
    <row r="10" spans="1:13" x14ac:dyDescent="0.3">
      <c r="A10" s="17"/>
      <c r="B10" s="17" t="s">
        <v>134</v>
      </c>
      <c r="C10" s="63" t="s">
        <v>174</v>
      </c>
      <c r="D10" s="134" t="s">
        <v>349</v>
      </c>
      <c r="E10" s="135"/>
      <c r="F10" s="135"/>
      <c r="G10" s="135"/>
      <c r="H10" s="135"/>
      <c r="I10" s="135"/>
      <c r="J10" s="136"/>
    </row>
    <row r="11" spans="1:13" x14ac:dyDescent="0.3">
      <c r="A11" s="17"/>
      <c r="B11" s="17" t="s">
        <v>73</v>
      </c>
      <c r="C11" s="63" t="s">
        <v>293</v>
      </c>
      <c r="D11" s="134"/>
      <c r="E11" s="135"/>
      <c r="F11" s="135"/>
      <c r="G11" s="135"/>
      <c r="H11" s="135"/>
      <c r="I11" s="135"/>
      <c r="J11" s="136"/>
    </row>
    <row r="12" spans="1:13" x14ac:dyDescent="0.3">
      <c r="A12" s="17"/>
      <c r="B12" s="17" t="s">
        <v>136</v>
      </c>
      <c r="C12" s="62" t="s">
        <v>192</v>
      </c>
      <c r="D12" s="134"/>
      <c r="E12" s="135"/>
      <c r="F12" s="135"/>
      <c r="G12" s="135"/>
      <c r="H12" s="135"/>
      <c r="I12" s="135"/>
      <c r="J12" s="136"/>
    </row>
    <row r="13" spans="1:13" x14ac:dyDescent="0.3">
      <c r="A13" s="17"/>
      <c r="B13" s="17" t="s">
        <v>137</v>
      </c>
      <c r="C13" s="62" t="s">
        <v>195</v>
      </c>
      <c r="D13" s="134"/>
      <c r="E13" s="135"/>
      <c r="F13" s="135"/>
      <c r="G13" s="135"/>
      <c r="H13" s="135"/>
      <c r="I13" s="135"/>
      <c r="J13" s="136"/>
    </row>
    <row r="14" spans="1:13" x14ac:dyDescent="0.3">
      <c r="A14" s="17"/>
      <c r="B14" s="17" t="s">
        <v>80</v>
      </c>
      <c r="C14" s="63" t="s">
        <v>294</v>
      </c>
      <c r="D14" s="134"/>
      <c r="E14" s="135"/>
      <c r="F14" s="135"/>
      <c r="G14" s="135"/>
      <c r="H14" s="135"/>
      <c r="I14" s="135"/>
      <c r="J14" s="136"/>
    </row>
    <row r="15" spans="1:13" x14ac:dyDescent="0.3">
      <c r="A15" s="17"/>
      <c r="B15" s="17" t="s">
        <v>295</v>
      </c>
      <c r="C15" s="62" t="s">
        <v>296</v>
      </c>
      <c r="D15" s="140"/>
      <c r="E15" s="141"/>
      <c r="F15" s="141"/>
      <c r="G15" s="141"/>
      <c r="H15" s="141"/>
      <c r="I15" s="141"/>
      <c r="J15" s="142"/>
    </row>
    <row r="16" spans="1:13" x14ac:dyDescent="0.3">
      <c r="A16" s="21"/>
      <c r="B16" s="21" t="s">
        <v>427</v>
      </c>
      <c r="C16" s="300" t="s">
        <v>428</v>
      </c>
      <c r="D16" s="303">
        <v>359</v>
      </c>
      <c r="E16" s="42">
        <v>395</v>
      </c>
      <c r="F16" s="222">
        <f>E16-D16</f>
        <v>36</v>
      </c>
      <c r="G16" s="307">
        <v>1.6</v>
      </c>
      <c r="H16" s="222">
        <f>(G16*$M$6)*$M$7</f>
        <v>210</v>
      </c>
      <c r="I16" s="457">
        <f>F16+H16</f>
        <v>246</v>
      </c>
      <c r="J16" s="19">
        <f>I16/D16</f>
        <v>0.68523676880222839</v>
      </c>
    </row>
    <row r="17" spans="1:10" x14ac:dyDescent="0.3">
      <c r="A17" s="21"/>
      <c r="B17" s="21" t="s">
        <v>10</v>
      </c>
      <c r="C17" s="300" t="s">
        <v>62</v>
      </c>
      <c r="D17" s="303">
        <v>228</v>
      </c>
      <c r="E17" s="42">
        <v>250</v>
      </c>
      <c r="F17" s="222">
        <f>E17-D17</f>
        <v>22</v>
      </c>
      <c r="G17" s="307">
        <v>1</v>
      </c>
      <c r="H17" s="222">
        <f>(G17*$M$6)*$M$7</f>
        <v>131.25</v>
      </c>
      <c r="I17" s="457">
        <f>F17+H17</f>
        <v>153.25</v>
      </c>
      <c r="J17" s="19">
        <f>I17/D17</f>
        <v>0.67214912280701755</v>
      </c>
    </row>
    <row r="18" spans="1:10" x14ac:dyDescent="0.3">
      <c r="A18" s="21"/>
      <c r="B18" s="21" t="s">
        <v>136</v>
      </c>
      <c r="C18" s="300" t="s">
        <v>192</v>
      </c>
      <c r="D18" s="303">
        <v>45.5</v>
      </c>
      <c r="E18" s="42">
        <v>50</v>
      </c>
      <c r="F18" s="222">
        <f>E18-D18</f>
        <v>4.5</v>
      </c>
      <c r="G18" s="307">
        <v>0.1</v>
      </c>
      <c r="H18" s="222">
        <f>(G18*$M$6)*$M$7</f>
        <v>13.125</v>
      </c>
      <c r="I18" s="457">
        <f>F18+H18</f>
        <v>17.625</v>
      </c>
      <c r="J18" s="19">
        <f>I18/D18</f>
        <v>0.38736263736263737</v>
      </c>
    </row>
    <row r="19" spans="1:10" x14ac:dyDescent="0.3">
      <c r="A19" s="21" t="s">
        <v>505</v>
      </c>
      <c r="B19" s="21" t="s">
        <v>63</v>
      </c>
      <c r="C19" s="300" t="s">
        <v>521</v>
      </c>
      <c r="D19" s="303">
        <v>477.75</v>
      </c>
      <c r="E19" s="42">
        <v>525</v>
      </c>
      <c r="F19" s="222">
        <f>E19-D19</f>
        <v>47.25</v>
      </c>
      <c r="G19" s="307">
        <v>1</v>
      </c>
      <c r="H19" s="222">
        <f>(G19*$M$6)*$M$7</f>
        <v>131.25</v>
      </c>
      <c r="I19" s="457">
        <f>F19+H19</f>
        <v>178.5</v>
      </c>
      <c r="J19" s="19">
        <f>I19/D19</f>
        <v>0.37362637362637363</v>
      </c>
    </row>
    <row r="20" spans="1:10" x14ac:dyDescent="0.3">
      <c r="A20" s="21" t="s">
        <v>505</v>
      </c>
      <c r="B20" s="21" t="s">
        <v>297</v>
      </c>
      <c r="C20" s="300" t="s">
        <v>422</v>
      </c>
      <c r="D20" s="303">
        <v>250.25</v>
      </c>
      <c r="E20" s="42">
        <v>275</v>
      </c>
      <c r="F20" s="222">
        <f>E20-D20</f>
        <v>24.75</v>
      </c>
      <c r="G20" s="307">
        <v>0.5</v>
      </c>
      <c r="H20" s="222">
        <f>(G20*$M$6)*$M$7</f>
        <v>65.625</v>
      </c>
      <c r="I20" s="457">
        <f>F20+H20</f>
        <v>90.375</v>
      </c>
      <c r="J20" s="19">
        <f>I20/D20</f>
        <v>0.36113886113886112</v>
      </c>
    </row>
    <row r="21" spans="1:10" x14ac:dyDescent="0.3">
      <c r="A21" s="21"/>
      <c r="B21" s="21" t="s">
        <v>298</v>
      </c>
      <c r="C21" s="300" t="s">
        <v>299</v>
      </c>
      <c r="D21" s="303">
        <v>250.25</v>
      </c>
      <c r="E21" s="42">
        <v>275</v>
      </c>
      <c r="F21" s="222">
        <f>E21-D21</f>
        <v>24.75</v>
      </c>
      <c r="G21" s="307">
        <v>0.5</v>
      </c>
      <c r="H21" s="222">
        <f>(G21*$M$6)*$M$7</f>
        <v>65.625</v>
      </c>
      <c r="I21" s="457">
        <f>F21+H21</f>
        <v>90.375</v>
      </c>
      <c r="J21" s="19">
        <f>I21/D21</f>
        <v>0.36113886113886112</v>
      </c>
    </row>
    <row r="22" spans="1:10" x14ac:dyDescent="0.3">
      <c r="A22" s="21" t="s">
        <v>505</v>
      </c>
      <c r="B22" s="21" t="s">
        <v>300</v>
      </c>
      <c r="C22" s="300" t="s">
        <v>435</v>
      </c>
      <c r="D22" s="303">
        <v>250.25</v>
      </c>
      <c r="E22" s="42">
        <v>275</v>
      </c>
      <c r="F22" s="222">
        <f>E22-D22</f>
        <v>24.75</v>
      </c>
      <c r="G22" s="307">
        <v>0.5</v>
      </c>
      <c r="H22" s="222">
        <f>(G22*$M$6)*$M$7</f>
        <v>65.625</v>
      </c>
      <c r="I22" s="457">
        <f>F22+H22</f>
        <v>90.375</v>
      </c>
      <c r="J22" s="19">
        <f>I22/D22</f>
        <v>0.36113886113886112</v>
      </c>
    </row>
    <row r="23" spans="1:10" x14ac:dyDescent="0.3">
      <c r="A23" s="21"/>
      <c r="B23" s="21" t="s">
        <v>22</v>
      </c>
      <c r="C23" s="300" t="s">
        <v>23</v>
      </c>
      <c r="D23" s="303">
        <v>109.2</v>
      </c>
      <c r="E23" s="42">
        <v>120</v>
      </c>
      <c r="F23" s="222">
        <f>E23-D23</f>
        <v>10.799999999999997</v>
      </c>
      <c r="G23" s="307">
        <v>0.2</v>
      </c>
      <c r="H23" s="222">
        <f>(G23*$M$6)*$M$7</f>
        <v>26.25</v>
      </c>
      <c r="I23" s="457">
        <f>F23+H23</f>
        <v>37.049999999999997</v>
      </c>
      <c r="J23" s="19">
        <f>I23/D23</f>
        <v>0.33928571428571425</v>
      </c>
    </row>
    <row r="24" spans="1:10" x14ac:dyDescent="0.3">
      <c r="A24" s="21"/>
      <c r="B24" s="21" t="s">
        <v>425</v>
      </c>
      <c r="C24" s="300" t="s">
        <v>426</v>
      </c>
      <c r="D24" s="303">
        <v>450</v>
      </c>
      <c r="E24" s="42">
        <v>495</v>
      </c>
      <c r="F24" s="222">
        <f>E24-D24</f>
        <v>45</v>
      </c>
      <c r="G24" s="307">
        <v>0.8</v>
      </c>
      <c r="H24" s="222">
        <f>(G24*$M$6)*$M$7</f>
        <v>105</v>
      </c>
      <c r="I24" s="457">
        <f>F24+H24</f>
        <v>150</v>
      </c>
      <c r="J24" s="19">
        <f>I24/D24</f>
        <v>0.33333333333333331</v>
      </c>
    </row>
    <row r="25" spans="1:10" x14ac:dyDescent="0.3">
      <c r="A25" s="21" t="s">
        <v>508</v>
      </c>
      <c r="B25" s="21" t="s">
        <v>433</v>
      </c>
      <c r="C25" s="300" t="s">
        <v>434</v>
      </c>
      <c r="D25" s="303">
        <v>450</v>
      </c>
      <c r="E25" s="42">
        <v>495</v>
      </c>
      <c r="F25" s="222">
        <f>E25-D25</f>
        <v>45</v>
      </c>
      <c r="G25" s="307">
        <v>0.8</v>
      </c>
      <c r="H25" s="222">
        <f>(G25*$M$6)*$M$7</f>
        <v>105</v>
      </c>
      <c r="I25" s="457">
        <f>F25+H25</f>
        <v>150</v>
      </c>
      <c r="J25" s="19">
        <f>I25/D25</f>
        <v>0.33333333333333331</v>
      </c>
    </row>
    <row r="26" spans="1:10" x14ac:dyDescent="0.3">
      <c r="A26" s="21" t="s">
        <v>505</v>
      </c>
      <c r="B26" s="21" t="s">
        <v>304</v>
      </c>
      <c r="C26" s="300" t="s">
        <v>404</v>
      </c>
      <c r="D26" s="303">
        <v>568.75</v>
      </c>
      <c r="E26" s="42">
        <v>625</v>
      </c>
      <c r="F26" s="222">
        <f>E26-D26</f>
        <v>56.25</v>
      </c>
      <c r="G26" s="307">
        <v>1</v>
      </c>
      <c r="H26" s="222">
        <f>(G26*$M$6)*$M$7</f>
        <v>131.25</v>
      </c>
      <c r="I26" s="457">
        <f>F26+H26</f>
        <v>187.5</v>
      </c>
      <c r="J26" s="19">
        <f>I26/D26</f>
        <v>0.32967032967032966</v>
      </c>
    </row>
    <row r="27" spans="1:10" x14ac:dyDescent="0.3">
      <c r="A27" s="21" t="s">
        <v>509</v>
      </c>
      <c r="B27" s="21" t="s">
        <v>16</v>
      </c>
      <c r="C27" s="300" t="s">
        <v>420</v>
      </c>
      <c r="D27" s="303">
        <v>114</v>
      </c>
      <c r="E27" s="42">
        <v>125</v>
      </c>
      <c r="F27" s="222">
        <f>E27-D27</f>
        <v>11</v>
      </c>
      <c r="G27" s="307">
        <v>0.2</v>
      </c>
      <c r="H27" s="222">
        <f>(G27*$M$6)*$M$7</f>
        <v>26.25</v>
      </c>
      <c r="I27" s="457">
        <f>F27+H27</f>
        <v>37.25</v>
      </c>
      <c r="J27" s="19">
        <f>I27/D27</f>
        <v>0.3267543859649123</v>
      </c>
    </row>
    <row r="28" spans="1:10" x14ac:dyDescent="0.3">
      <c r="A28" s="21"/>
      <c r="B28" s="21" t="s">
        <v>213</v>
      </c>
      <c r="C28" s="300" t="s">
        <v>301</v>
      </c>
      <c r="D28" s="303">
        <v>118</v>
      </c>
      <c r="E28" s="42">
        <v>130</v>
      </c>
      <c r="F28" s="222">
        <f>E28-D28</f>
        <v>12</v>
      </c>
      <c r="G28" s="307">
        <v>0.2</v>
      </c>
      <c r="H28" s="222">
        <f>(G28*$M$6)*$M$7</f>
        <v>26.25</v>
      </c>
      <c r="I28" s="457">
        <f>F28+H28</f>
        <v>38.25</v>
      </c>
      <c r="J28" s="19">
        <f>I28/D28</f>
        <v>0.32415254237288138</v>
      </c>
    </row>
    <row r="29" spans="1:10" x14ac:dyDescent="0.3">
      <c r="A29" s="21"/>
      <c r="B29" s="21" t="s">
        <v>302</v>
      </c>
      <c r="C29" s="300" t="s">
        <v>303</v>
      </c>
      <c r="D29" s="303">
        <v>250.25</v>
      </c>
      <c r="E29" s="42">
        <v>275</v>
      </c>
      <c r="F29" s="222">
        <f>E29-D29</f>
        <v>24.75</v>
      </c>
      <c r="G29" s="307">
        <v>0.4</v>
      </c>
      <c r="H29" s="222">
        <f>(G29*$M$6)*$M$7</f>
        <v>52.5</v>
      </c>
      <c r="I29" s="457">
        <f>F29+H29</f>
        <v>77.25</v>
      </c>
      <c r="J29" s="19">
        <f>I29/D29</f>
        <v>0.30869130869130867</v>
      </c>
    </row>
    <row r="30" spans="1:10" x14ac:dyDescent="0.3">
      <c r="A30" s="21" t="s">
        <v>505</v>
      </c>
      <c r="B30" s="21" t="s">
        <v>80</v>
      </c>
      <c r="C30" s="300" t="s">
        <v>419</v>
      </c>
      <c r="D30" s="303">
        <v>450</v>
      </c>
      <c r="E30" s="42">
        <v>495</v>
      </c>
      <c r="F30" s="222">
        <f>E30-D30</f>
        <v>45</v>
      </c>
      <c r="G30" s="307">
        <v>0.7</v>
      </c>
      <c r="H30" s="222">
        <f>(G30*$M$6)*$M$7</f>
        <v>91.874999999999986</v>
      </c>
      <c r="I30" s="457">
        <f>F30+H30</f>
        <v>136.875</v>
      </c>
      <c r="J30" s="19">
        <f>I30/D30</f>
        <v>0.30416666666666664</v>
      </c>
    </row>
    <row r="31" spans="1:10" x14ac:dyDescent="0.3">
      <c r="A31" s="21" t="s">
        <v>506</v>
      </c>
      <c r="B31" s="21" t="s">
        <v>16</v>
      </c>
      <c r="C31" s="300" t="s">
        <v>421</v>
      </c>
      <c r="D31" s="303">
        <v>204.75</v>
      </c>
      <c r="E31" s="42">
        <v>225</v>
      </c>
      <c r="F31" s="222">
        <f>E31-D31</f>
        <v>20.25</v>
      </c>
      <c r="G31" s="307">
        <v>0.3</v>
      </c>
      <c r="H31" s="222">
        <f>(G31*$M$6)*$M$7</f>
        <v>39.375</v>
      </c>
      <c r="I31" s="457">
        <f>F31+H31</f>
        <v>59.625</v>
      </c>
      <c r="J31" s="19">
        <f>I31/D31</f>
        <v>0.29120879120879123</v>
      </c>
    </row>
    <row r="32" spans="1:10" x14ac:dyDescent="0.3">
      <c r="A32" s="21"/>
      <c r="B32" s="21" t="s">
        <v>152</v>
      </c>
      <c r="C32" s="300" t="s">
        <v>309</v>
      </c>
      <c r="D32" s="303">
        <v>68.25</v>
      </c>
      <c r="E32" s="42">
        <v>75</v>
      </c>
      <c r="F32" s="222">
        <f>E32-D32</f>
        <v>6.75</v>
      </c>
      <c r="G32" s="307">
        <v>0.1</v>
      </c>
      <c r="H32" s="222">
        <f>(G32*$M$6)*$M$7</f>
        <v>13.125</v>
      </c>
      <c r="I32" s="457">
        <f>F32+H32</f>
        <v>19.875</v>
      </c>
      <c r="J32" s="19">
        <f>I32/D32</f>
        <v>0.29120879120879123</v>
      </c>
    </row>
    <row r="33" spans="1:10" x14ac:dyDescent="0.3">
      <c r="A33" s="21" t="s">
        <v>505</v>
      </c>
      <c r="B33" s="21" t="s">
        <v>25</v>
      </c>
      <c r="C33" s="300" t="s">
        <v>407</v>
      </c>
      <c r="D33" s="303">
        <v>1178.45</v>
      </c>
      <c r="E33" s="42">
        <v>1295</v>
      </c>
      <c r="F33" s="222">
        <f>E33-D33</f>
        <v>116.54999999999995</v>
      </c>
      <c r="G33" s="307">
        <v>1.5</v>
      </c>
      <c r="H33" s="222">
        <f>(G33*$M$6)*$M$7</f>
        <v>196.875</v>
      </c>
      <c r="I33" s="457">
        <f>F33+H33</f>
        <v>313.42499999999995</v>
      </c>
      <c r="J33" s="19">
        <f>I33/D33</f>
        <v>0.26596376596376592</v>
      </c>
    </row>
    <row r="34" spans="1:10" x14ac:dyDescent="0.3">
      <c r="A34" s="21" t="s">
        <v>506</v>
      </c>
      <c r="B34" s="21" t="s">
        <v>63</v>
      </c>
      <c r="C34" s="300" t="s">
        <v>522</v>
      </c>
      <c r="D34" s="303">
        <v>814.45</v>
      </c>
      <c r="E34" s="42">
        <v>895</v>
      </c>
      <c r="F34" s="222">
        <f>E34-D34</f>
        <v>80.549999999999955</v>
      </c>
      <c r="G34" s="307">
        <v>1</v>
      </c>
      <c r="H34" s="222">
        <f>(G34*$M$6)*$M$7</f>
        <v>131.25</v>
      </c>
      <c r="I34" s="457">
        <f>F34+H34</f>
        <v>211.79999999999995</v>
      </c>
      <c r="J34" s="19">
        <f>I34/D34</f>
        <v>0.26005279636564543</v>
      </c>
    </row>
    <row r="35" spans="1:10" x14ac:dyDescent="0.3">
      <c r="A35" s="21"/>
      <c r="B35" s="21" t="s">
        <v>305</v>
      </c>
      <c r="C35" s="300" t="s">
        <v>306</v>
      </c>
      <c r="D35" s="303">
        <v>1269</v>
      </c>
      <c r="E35" s="42">
        <v>1395</v>
      </c>
      <c r="F35" s="222">
        <f>E35-D35</f>
        <v>126</v>
      </c>
      <c r="G35" s="307">
        <v>1.5</v>
      </c>
      <c r="H35" s="222">
        <f>(G35*$M$6)*$M$7</f>
        <v>196.875</v>
      </c>
      <c r="I35" s="457">
        <f>F35+H35</f>
        <v>322.875</v>
      </c>
      <c r="J35" s="19">
        <f>I35/D35</f>
        <v>0.25443262411347517</v>
      </c>
    </row>
    <row r="36" spans="1:10" x14ac:dyDescent="0.3">
      <c r="A36" s="21"/>
      <c r="B36" s="21" t="s">
        <v>24</v>
      </c>
      <c r="C36" s="300" t="s">
        <v>310</v>
      </c>
      <c r="D36" s="303">
        <v>359</v>
      </c>
      <c r="E36" s="42">
        <v>395</v>
      </c>
      <c r="F36" s="222">
        <f>E36-D36</f>
        <v>36</v>
      </c>
      <c r="G36" s="307">
        <v>0.4</v>
      </c>
      <c r="H36" s="222">
        <f>(G36*$M$6)*$M$7</f>
        <v>52.5</v>
      </c>
      <c r="I36" s="457">
        <f>F36+H36</f>
        <v>88.5</v>
      </c>
      <c r="J36" s="19">
        <f>I36/D36</f>
        <v>0.24651810584958217</v>
      </c>
    </row>
    <row r="37" spans="1:10" x14ac:dyDescent="0.3">
      <c r="A37" s="21"/>
      <c r="B37" s="21" t="s">
        <v>311</v>
      </c>
      <c r="C37" s="300" t="s">
        <v>312</v>
      </c>
      <c r="D37" s="303">
        <v>359</v>
      </c>
      <c r="E37" s="42">
        <v>395</v>
      </c>
      <c r="F37" s="222">
        <f>E37-D37</f>
        <v>36</v>
      </c>
      <c r="G37" s="307">
        <v>0.4</v>
      </c>
      <c r="H37" s="222">
        <f>(G37*$M$6)*$M$7</f>
        <v>52.5</v>
      </c>
      <c r="I37" s="457">
        <f>F37+H37</f>
        <v>88.5</v>
      </c>
      <c r="J37" s="19">
        <f>I37/D37</f>
        <v>0.24651810584958217</v>
      </c>
    </row>
    <row r="38" spans="1:10" x14ac:dyDescent="0.3">
      <c r="A38" s="21" t="s">
        <v>505</v>
      </c>
      <c r="B38" s="21" t="s">
        <v>313</v>
      </c>
      <c r="C38" s="300" t="s">
        <v>436</v>
      </c>
      <c r="D38" s="303">
        <v>541</v>
      </c>
      <c r="E38" s="42">
        <v>595</v>
      </c>
      <c r="F38" s="222">
        <f>E38-D38</f>
        <v>54</v>
      </c>
      <c r="G38" s="307">
        <v>0.6</v>
      </c>
      <c r="H38" s="222">
        <f>(G38*$M$6)*$M$7</f>
        <v>78.75</v>
      </c>
      <c r="I38" s="457">
        <f>F38+H38</f>
        <v>132.75</v>
      </c>
      <c r="J38" s="19">
        <f>I38/D38</f>
        <v>0.24537892791127541</v>
      </c>
    </row>
    <row r="39" spans="1:10" x14ac:dyDescent="0.3">
      <c r="A39" s="21"/>
      <c r="B39" s="21" t="s">
        <v>150</v>
      </c>
      <c r="C39" s="300" t="s">
        <v>314</v>
      </c>
      <c r="D39" s="303">
        <v>113.75</v>
      </c>
      <c r="E39" s="42">
        <v>125</v>
      </c>
      <c r="F39" s="222">
        <f>E39-D39</f>
        <v>11.25</v>
      </c>
      <c r="G39" s="307">
        <v>0.1</v>
      </c>
      <c r="H39" s="222">
        <f>(G39*$M$6)*$M$7</f>
        <v>13.125</v>
      </c>
      <c r="I39" s="457">
        <f>F39+H39</f>
        <v>24.375</v>
      </c>
      <c r="J39" s="19">
        <f>I39/D39</f>
        <v>0.21428571428571427</v>
      </c>
    </row>
    <row r="40" spans="1:10" x14ac:dyDescent="0.3">
      <c r="A40" s="21"/>
      <c r="B40" s="21" t="s">
        <v>307</v>
      </c>
      <c r="C40" s="300" t="s">
        <v>308</v>
      </c>
      <c r="D40" s="303">
        <v>114</v>
      </c>
      <c r="E40" s="42">
        <v>125</v>
      </c>
      <c r="F40" s="222">
        <f>E40-D40</f>
        <v>11</v>
      </c>
      <c r="G40" s="307">
        <v>0.1</v>
      </c>
      <c r="H40" s="222">
        <f>(G40*$M$6)*$M$7</f>
        <v>13.125</v>
      </c>
      <c r="I40" s="457">
        <f>F40+H40</f>
        <v>24.125</v>
      </c>
      <c r="J40" s="19">
        <f>I40/D40</f>
        <v>0.21162280701754385</v>
      </c>
    </row>
    <row r="41" spans="1:10" x14ac:dyDescent="0.3">
      <c r="A41" s="21"/>
      <c r="B41" s="21" t="s">
        <v>315</v>
      </c>
      <c r="C41" s="300" t="s">
        <v>430</v>
      </c>
      <c r="D41" s="303">
        <v>359.45</v>
      </c>
      <c r="E41" s="42">
        <v>395</v>
      </c>
      <c r="F41" s="222">
        <f>E41-D41</f>
        <v>35.550000000000011</v>
      </c>
      <c r="G41" s="307">
        <v>0.3</v>
      </c>
      <c r="H41" s="222">
        <f>(G41*$M$6)*$M$7</f>
        <v>39.375</v>
      </c>
      <c r="I41" s="457">
        <f>F41+H41</f>
        <v>74.925000000000011</v>
      </c>
      <c r="J41" s="19">
        <f>I41/D41</f>
        <v>0.20844345527889835</v>
      </c>
    </row>
    <row r="42" spans="1:10" x14ac:dyDescent="0.3">
      <c r="A42" s="21" t="s">
        <v>506</v>
      </c>
      <c r="B42" s="21" t="s">
        <v>423</v>
      </c>
      <c r="C42" s="300" t="s">
        <v>424</v>
      </c>
      <c r="D42" s="303">
        <v>250.25</v>
      </c>
      <c r="E42" s="42">
        <v>275</v>
      </c>
      <c r="F42" s="222">
        <f>E42-D42</f>
        <v>24.75</v>
      </c>
      <c r="G42" s="307">
        <v>0.2</v>
      </c>
      <c r="H42" s="222">
        <f>(G42*$M$6)*$M$7</f>
        <v>26.25</v>
      </c>
      <c r="I42" s="457">
        <f>F42+H42</f>
        <v>51</v>
      </c>
      <c r="J42" s="19">
        <f>I42/D42</f>
        <v>0.20379620379620381</v>
      </c>
    </row>
    <row r="43" spans="1:10" x14ac:dyDescent="0.3">
      <c r="A43" s="21" t="s">
        <v>507</v>
      </c>
      <c r="B43" s="21" t="s">
        <v>437</v>
      </c>
      <c r="C43" s="300" t="s">
        <v>438</v>
      </c>
      <c r="D43" s="303">
        <v>250.25</v>
      </c>
      <c r="E43" s="42">
        <v>275</v>
      </c>
      <c r="F43" s="222">
        <f>E43-D43</f>
        <v>24.75</v>
      </c>
      <c r="G43" s="307">
        <v>0.2</v>
      </c>
      <c r="H43" s="222">
        <f>(G43*$M$6)*$M$7</f>
        <v>26.25</v>
      </c>
      <c r="I43" s="457">
        <f>F43+H43</f>
        <v>51</v>
      </c>
      <c r="J43" s="19">
        <f>I43/D43</f>
        <v>0.20379620379620381</v>
      </c>
    </row>
    <row r="44" spans="1:10" x14ac:dyDescent="0.3">
      <c r="A44" s="21" t="s">
        <v>508</v>
      </c>
      <c r="B44" s="21" t="s">
        <v>443</v>
      </c>
      <c r="C44" s="300" t="s">
        <v>444</v>
      </c>
      <c r="D44" s="303">
        <v>500.5</v>
      </c>
      <c r="E44" s="42">
        <v>550</v>
      </c>
      <c r="F44" s="222">
        <f>E44-D44</f>
        <v>49.5</v>
      </c>
      <c r="G44" s="307">
        <v>0.4</v>
      </c>
      <c r="H44" s="222">
        <f>(G44*$M$6)*$M$7</f>
        <v>52.5</v>
      </c>
      <c r="I44" s="457">
        <f>F44+H44</f>
        <v>102</v>
      </c>
      <c r="J44" s="19">
        <f>I44/D44</f>
        <v>0.20379620379620381</v>
      </c>
    </row>
    <row r="45" spans="1:10" x14ac:dyDescent="0.3">
      <c r="A45" s="21"/>
      <c r="B45" s="21" t="s">
        <v>137</v>
      </c>
      <c r="C45" s="300" t="s">
        <v>195</v>
      </c>
      <c r="D45" s="303">
        <v>136.5</v>
      </c>
      <c r="E45" s="42">
        <v>150</v>
      </c>
      <c r="F45" s="222">
        <f>E45-D45</f>
        <v>13.5</v>
      </c>
      <c r="G45" s="307">
        <v>0.1</v>
      </c>
      <c r="H45" s="222">
        <f>(G45*$M$6)*$M$7</f>
        <v>13.125</v>
      </c>
      <c r="I45" s="457">
        <f>F45+H45</f>
        <v>26.625</v>
      </c>
      <c r="J45" s="19">
        <f>I45/D45</f>
        <v>0.19505494505494506</v>
      </c>
    </row>
    <row r="46" spans="1:10" x14ac:dyDescent="0.3">
      <c r="A46" s="21" t="s">
        <v>508</v>
      </c>
      <c r="B46" s="21" t="s">
        <v>170</v>
      </c>
      <c r="C46" s="300" t="s">
        <v>417</v>
      </c>
      <c r="D46" s="303">
        <v>1956.5</v>
      </c>
      <c r="E46" s="42">
        <v>2150</v>
      </c>
      <c r="F46" s="222">
        <f>E46-D46</f>
        <v>193.5</v>
      </c>
      <c r="G46" s="307">
        <v>1.4</v>
      </c>
      <c r="H46" s="222">
        <f>(G46*$M$6)*$M$7</f>
        <v>183.74999999999997</v>
      </c>
      <c r="I46" s="457">
        <f>F46+H46</f>
        <v>377.25</v>
      </c>
      <c r="J46" s="19">
        <f>I46/D46</f>
        <v>0.19281880909787885</v>
      </c>
    </row>
    <row r="47" spans="1:10" x14ac:dyDescent="0.3">
      <c r="A47" s="21"/>
      <c r="B47" s="21" t="s">
        <v>157</v>
      </c>
      <c r="C47" s="300" t="s">
        <v>158</v>
      </c>
      <c r="D47" s="303">
        <v>159</v>
      </c>
      <c r="E47" s="42">
        <v>175</v>
      </c>
      <c r="F47" s="222">
        <f>E47-D47</f>
        <v>16</v>
      </c>
      <c r="G47" s="307">
        <v>0.1</v>
      </c>
      <c r="H47" s="222">
        <f>(G47*$M$6)*$M$7</f>
        <v>13.125</v>
      </c>
      <c r="I47" s="457">
        <f>F47+H47</f>
        <v>29.125</v>
      </c>
      <c r="J47" s="19">
        <f>I47/D47</f>
        <v>0.1831761006289308</v>
      </c>
    </row>
    <row r="48" spans="1:10" x14ac:dyDescent="0.3">
      <c r="A48" s="21" t="s">
        <v>505</v>
      </c>
      <c r="B48" s="21" t="s">
        <v>170</v>
      </c>
      <c r="C48" s="300" t="s">
        <v>418</v>
      </c>
      <c r="D48" s="303">
        <v>2270.4499999999998</v>
      </c>
      <c r="E48" s="42">
        <v>2495</v>
      </c>
      <c r="F48" s="222">
        <f>E48-D48</f>
        <v>224.55000000000018</v>
      </c>
      <c r="G48" s="307">
        <v>1.4</v>
      </c>
      <c r="H48" s="222">
        <f>(G48*$M$6)*$M$7</f>
        <v>183.74999999999997</v>
      </c>
      <c r="I48" s="457">
        <f>F48+H48</f>
        <v>408.30000000000018</v>
      </c>
      <c r="J48" s="19">
        <f>I48/D48</f>
        <v>0.17983219185624005</v>
      </c>
    </row>
    <row r="49" spans="1:10" x14ac:dyDescent="0.3">
      <c r="A49" s="21"/>
      <c r="B49" s="21" t="s">
        <v>441</v>
      </c>
      <c r="C49" s="300" t="s">
        <v>442</v>
      </c>
      <c r="D49" s="303">
        <v>500.5</v>
      </c>
      <c r="E49" s="42">
        <v>550</v>
      </c>
      <c r="F49" s="222">
        <f>E49-D49</f>
        <v>49.5</v>
      </c>
      <c r="G49" s="307">
        <v>0.3</v>
      </c>
      <c r="H49" s="222">
        <f>(G49*$M$6)*$M$7</f>
        <v>39.375</v>
      </c>
      <c r="I49" s="457">
        <f>F49+H49</f>
        <v>88.875</v>
      </c>
      <c r="J49" s="19">
        <f>I49/D49</f>
        <v>0.17757242757242758</v>
      </c>
    </row>
    <row r="50" spans="1:10" x14ac:dyDescent="0.3">
      <c r="A50" s="21"/>
      <c r="B50" s="21" t="s">
        <v>316</v>
      </c>
      <c r="C50" s="300" t="s">
        <v>317</v>
      </c>
      <c r="D50" s="303">
        <v>177</v>
      </c>
      <c r="E50" s="42">
        <v>195</v>
      </c>
      <c r="F50" s="222">
        <f>E50-D50</f>
        <v>18</v>
      </c>
      <c r="G50" s="307">
        <v>0.1</v>
      </c>
      <c r="H50" s="222">
        <f>(G50*$M$6)*$M$7</f>
        <v>13.125</v>
      </c>
      <c r="I50" s="457">
        <f>F50+H50</f>
        <v>31.125</v>
      </c>
      <c r="J50" s="19">
        <f>I50/D50</f>
        <v>0.17584745762711865</v>
      </c>
    </row>
    <row r="51" spans="1:10" x14ac:dyDescent="0.3">
      <c r="A51" s="21"/>
      <c r="B51" s="21" t="s">
        <v>134</v>
      </c>
      <c r="C51" s="300" t="s">
        <v>174</v>
      </c>
      <c r="D51" s="303">
        <v>177.45</v>
      </c>
      <c r="E51" s="42">
        <v>195</v>
      </c>
      <c r="F51" s="222">
        <f>E51-D51</f>
        <v>17.550000000000011</v>
      </c>
      <c r="G51" s="307">
        <v>0.1</v>
      </c>
      <c r="H51" s="222">
        <f>(G51*$M$6)*$M$7</f>
        <v>13.125</v>
      </c>
      <c r="I51" s="457">
        <f>F51+H51</f>
        <v>30.675000000000011</v>
      </c>
      <c r="J51" s="19">
        <f>I51/D51</f>
        <v>0.1728655959425191</v>
      </c>
    </row>
    <row r="52" spans="1:10" x14ac:dyDescent="0.3">
      <c r="A52" s="21" t="s">
        <v>505</v>
      </c>
      <c r="B52" s="21" t="s">
        <v>320</v>
      </c>
      <c r="C52" s="300" t="s">
        <v>396</v>
      </c>
      <c r="D52" s="303">
        <v>2907</v>
      </c>
      <c r="E52" s="42">
        <v>3195</v>
      </c>
      <c r="F52" s="222">
        <f>E52-D52</f>
        <v>288</v>
      </c>
      <c r="G52" s="307">
        <v>1.5</v>
      </c>
      <c r="H52" s="222">
        <f>(G52*$M$6)*$M$7</f>
        <v>196.875</v>
      </c>
      <c r="I52" s="457">
        <f>F52+H52</f>
        <v>484.875</v>
      </c>
      <c r="J52" s="19">
        <f>I52/D52</f>
        <v>0.16679566563467493</v>
      </c>
    </row>
    <row r="53" spans="1:10" x14ac:dyDescent="0.3">
      <c r="A53" s="21" t="s">
        <v>512</v>
      </c>
      <c r="B53" s="21" t="s">
        <v>321</v>
      </c>
      <c r="C53" s="300" t="s">
        <v>415</v>
      </c>
      <c r="D53" s="303">
        <v>2934.75</v>
      </c>
      <c r="E53" s="42">
        <v>3225</v>
      </c>
      <c r="F53" s="222">
        <f>E53-D53</f>
        <v>290.25</v>
      </c>
      <c r="G53" s="307">
        <v>1.4</v>
      </c>
      <c r="H53" s="222">
        <f>(G53*$M$6)*$M$7</f>
        <v>183.74999999999997</v>
      </c>
      <c r="I53" s="457">
        <f>F53+H53</f>
        <v>474</v>
      </c>
      <c r="J53" s="19">
        <f>I53/D53</f>
        <v>0.16151290569895221</v>
      </c>
    </row>
    <row r="54" spans="1:10" x14ac:dyDescent="0.3">
      <c r="A54" s="21" t="s">
        <v>505</v>
      </c>
      <c r="B54" s="21" t="s">
        <v>400</v>
      </c>
      <c r="C54" s="300" t="s">
        <v>401</v>
      </c>
      <c r="D54" s="303">
        <v>3171.35</v>
      </c>
      <c r="E54" s="42">
        <v>3485</v>
      </c>
      <c r="F54" s="222">
        <f>E54-D54</f>
        <v>313.65000000000009</v>
      </c>
      <c r="G54" s="307">
        <v>1.5</v>
      </c>
      <c r="H54" s="222">
        <f>(G54*$M$6)*$M$7</f>
        <v>196.875</v>
      </c>
      <c r="I54" s="457">
        <f>F54+H54</f>
        <v>510.52500000000009</v>
      </c>
      <c r="J54" s="19">
        <f>I54/D54</f>
        <v>0.16098033960300823</v>
      </c>
    </row>
    <row r="55" spans="1:10" x14ac:dyDescent="0.3">
      <c r="A55" s="21" t="s">
        <v>506</v>
      </c>
      <c r="B55" s="21" t="s">
        <v>397</v>
      </c>
      <c r="C55" s="300" t="s">
        <v>398</v>
      </c>
      <c r="D55" s="303">
        <v>3362.45</v>
      </c>
      <c r="E55" s="42">
        <v>3695</v>
      </c>
      <c r="F55" s="222">
        <f>E55-D55</f>
        <v>332.55000000000018</v>
      </c>
      <c r="G55" s="307">
        <v>1.5</v>
      </c>
      <c r="H55" s="222">
        <f>(G55*$M$6)*$M$7</f>
        <v>196.875</v>
      </c>
      <c r="I55" s="457">
        <f>F55+H55</f>
        <v>529.42500000000018</v>
      </c>
      <c r="J55" s="19">
        <f>I55/D55</f>
        <v>0.15745215542238553</v>
      </c>
    </row>
    <row r="56" spans="1:10" x14ac:dyDescent="0.3">
      <c r="A56" s="21"/>
      <c r="B56" s="21" t="s">
        <v>324</v>
      </c>
      <c r="C56" s="300" t="s">
        <v>325</v>
      </c>
      <c r="D56" s="303">
        <v>227.5</v>
      </c>
      <c r="E56" s="42">
        <v>250</v>
      </c>
      <c r="F56" s="222">
        <f>E56-D56</f>
        <v>22.5</v>
      </c>
      <c r="G56" s="307">
        <v>0.1</v>
      </c>
      <c r="H56" s="222">
        <f>(G56*$M$6)*$M$7</f>
        <v>13.125</v>
      </c>
      <c r="I56" s="457">
        <f>F56+H56</f>
        <v>35.625</v>
      </c>
      <c r="J56" s="19">
        <f>I56/D56</f>
        <v>0.15659340659340659</v>
      </c>
    </row>
    <row r="57" spans="1:10" x14ac:dyDescent="0.3">
      <c r="A57" s="21"/>
      <c r="B57" s="21" t="s">
        <v>73</v>
      </c>
      <c r="C57" s="300" t="s">
        <v>293</v>
      </c>
      <c r="D57" s="303">
        <v>227.5</v>
      </c>
      <c r="E57" s="42">
        <v>250</v>
      </c>
      <c r="F57" s="222">
        <f>E57-D57</f>
        <v>22.5</v>
      </c>
      <c r="G57" s="307">
        <v>0.1</v>
      </c>
      <c r="H57" s="222">
        <f>(G57*$M$6)*$M$7</f>
        <v>13.125</v>
      </c>
      <c r="I57" s="457">
        <f>F57+H57</f>
        <v>35.625</v>
      </c>
      <c r="J57" s="19">
        <f>I57/D57</f>
        <v>0.15659340659340659</v>
      </c>
    </row>
    <row r="58" spans="1:10" x14ac:dyDescent="0.3">
      <c r="A58" s="21"/>
      <c r="B58" s="21" t="s">
        <v>216</v>
      </c>
      <c r="C58" s="300" t="s">
        <v>217</v>
      </c>
      <c r="D58" s="303">
        <v>227.5</v>
      </c>
      <c r="E58" s="42">
        <v>250</v>
      </c>
      <c r="F58" s="222">
        <f>E58-D58</f>
        <v>22.5</v>
      </c>
      <c r="G58" s="307">
        <v>0.1</v>
      </c>
      <c r="H58" s="222">
        <f>(G58*$M$6)*$M$7</f>
        <v>13.125</v>
      </c>
      <c r="I58" s="457">
        <f>F58+H58</f>
        <v>35.625</v>
      </c>
      <c r="J58" s="19">
        <f>I58/D58</f>
        <v>0.15659340659340659</v>
      </c>
    </row>
    <row r="59" spans="1:10" x14ac:dyDescent="0.3">
      <c r="A59" s="21"/>
      <c r="B59" s="21" t="s">
        <v>328</v>
      </c>
      <c r="C59" s="300" t="s">
        <v>329</v>
      </c>
      <c r="D59" s="303">
        <v>227.5</v>
      </c>
      <c r="E59" s="42">
        <v>250</v>
      </c>
      <c r="F59" s="222">
        <f>E59-D59</f>
        <v>22.5</v>
      </c>
      <c r="G59" s="307">
        <v>0.1</v>
      </c>
      <c r="H59" s="222">
        <f>(G59*$M$6)*$M$7</f>
        <v>13.125</v>
      </c>
      <c r="I59" s="457">
        <f>F59+H59</f>
        <v>35.625</v>
      </c>
      <c r="J59" s="19">
        <f>I59/D59</f>
        <v>0.15659340659340659</v>
      </c>
    </row>
    <row r="60" spans="1:10" x14ac:dyDescent="0.3">
      <c r="A60" s="21"/>
      <c r="B60" s="21" t="s">
        <v>295</v>
      </c>
      <c r="C60" s="300" t="s">
        <v>330</v>
      </c>
      <c r="D60" s="303">
        <v>227.5</v>
      </c>
      <c r="E60" s="42">
        <v>250</v>
      </c>
      <c r="F60" s="222">
        <f>E60-D60</f>
        <v>22.5</v>
      </c>
      <c r="G60" s="307">
        <v>0.1</v>
      </c>
      <c r="H60" s="222">
        <f>(G60*$M$6)*$M$7</f>
        <v>13.125</v>
      </c>
      <c r="I60" s="457">
        <f>F60+H60</f>
        <v>35.625</v>
      </c>
      <c r="J60" s="19">
        <f>I60/D60</f>
        <v>0.15659340659340659</v>
      </c>
    </row>
    <row r="61" spans="1:10" x14ac:dyDescent="0.3">
      <c r="A61" s="21"/>
      <c r="B61" s="21" t="s">
        <v>332</v>
      </c>
      <c r="C61" s="300" t="s">
        <v>333</v>
      </c>
      <c r="D61" s="303">
        <v>1138</v>
      </c>
      <c r="E61" s="42">
        <v>1250</v>
      </c>
      <c r="F61" s="222">
        <f>E61-D61</f>
        <v>112</v>
      </c>
      <c r="G61" s="307">
        <v>0.5</v>
      </c>
      <c r="H61" s="222">
        <f>(G61*$M$6)*$M$7</f>
        <v>65.625</v>
      </c>
      <c r="I61" s="457">
        <f>F61+H61</f>
        <v>177.625</v>
      </c>
      <c r="J61" s="19">
        <f>I61/D61</f>
        <v>0.15608523725834797</v>
      </c>
    </row>
    <row r="62" spans="1:10" x14ac:dyDescent="0.3">
      <c r="A62" s="21" t="s">
        <v>506</v>
      </c>
      <c r="B62" s="21" t="s">
        <v>395</v>
      </c>
      <c r="C62" s="300" t="s">
        <v>399</v>
      </c>
      <c r="D62" s="303">
        <v>3453</v>
      </c>
      <c r="E62" s="42">
        <v>3795</v>
      </c>
      <c r="F62" s="222">
        <f>E62-D62</f>
        <v>342</v>
      </c>
      <c r="G62" s="307">
        <v>1.5</v>
      </c>
      <c r="H62" s="222">
        <f>(G62*$M$6)*$M$7</f>
        <v>196.875</v>
      </c>
      <c r="I62" s="457">
        <f>F62+H62</f>
        <v>538.875</v>
      </c>
      <c r="J62" s="19">
        <f>I62/D62</f>
        <v>0.15605994787141617</v>
      </c>
    </row>
    <row r="63" spans="1:10" x14ac:dyDescent="0.3">
      <c r="A63" s="21"/>
      <c r="B63" s="21" t="s">
        <v>322</v>
      </c>
      <c r="C63" s="300" t="s">
        <v>323</v>
      </c>
      <c r="D63" s="303">
        <v>228</v>
      </c>
      <c r="E63" s="42">
        <v>250</v>
      </c>
      <c r="F63" s="222">
        <f>E63-D63</f>
        <v>22</v>
      </c>
      <c r="G63" s="307">
        <v>0.1</v>
      </c>
      <c r="H63" s="222">
        <f>(G63*$M$6)*$M$7</f>
        <v>13.125</v>
      </c>
      <c r="I63" s="457">
        <f>F63+H63</f>
        <v>35.125</v>
      </c>
      <c r="J63" s="19">
        <f>I63/D63</f>
        <v>0.15405701754385964</v>
      </c>
    </row>
    <row r="64" spans="1:10" x14ac:dyDescent="0.3">
      <c r="A64" s="21" t="s">
        <v>505</v>
      </c>
      <c r="B64" s="21" t="s">
        <v>326</v>
      </c>
      <c r="C64" s="300" t="s">
        <v>416</v>
      </c>
      <c r="D64" s="303">
        <v>228</v>
      </c>
      <c r="E64" s="42">
        <v>250</v>
      </c>
      <c r="F64" s="222">
        <f>E64-D64</f>
        <v>22</v>
      </c>
      <c r="G64" s="307">
        <v>0.1</v>
      </c>
      <c r="H64" s="222">
        <f>(G64*$M$6)*$M$7</f>
        <v>13.125</v>
      </c>
      <c r="I64" s="457">
        <f>F64+H64</f>
        <v>35.125</v>
      </c>
      <c r="J64" s="19">
        <f>I64/D64</f>
        <v>0.15405701754385964</v>
      </c>
    </row>
    <row r="65" spans="1:10" x14ac:dyDescent="0.3">
      <c r="A65" s="21" t="s">
        <v>505</v>
      </c>
      <c r="B65" s="21" t="s">
        <v>327</v>
      </c>
      <c r="C65" s="300" t="s">
        <v>414</v>
      </c>
      <c r="D65" s="303">
        <v>228</v>
      </c>
      <c r="E65" s="42">
        <v>250</v>
      </c>
      <c r="F65" s="222">
        <f>E65-D65</f>
        <v>22</v>
      </c>
      <c r="G65" s="307">
        <v>0.1</v>
      </c>
      <c r="H65" s="222">
        <f>(G65*$M$6)*$M$7</f>
        <v>13.125</v>
      </c>
      <c r="I65" s="457">
        <f>F65+H65</f>
        <v>35.125</v>
      </c>
      <c r="J65" s="19">
        <f>I65/D65</f>
        <v>0.15405701754385964</v>
      </c>
    </row>
    <row r="66" spans="1:10" x14ac:dyDescent="0.3">
      <c r="A66" s="21"/>
      <c r="B66" s="21" t="s">
        <v>168</v>
      </c>
      <c r="C66" s="300" t="s">
        <v>331</v>
      </c>
      <c r="D66" s="303">
        <v>250</v>
      </c>
      <c r="E66" s="42">
        <v>275</v>
      </c>
      <c r="F66" s="222">
        <f>E66-D66</f>
        <v>25</v>
      </c>
      <c r="G66" s="307">
        <v>0.1</v>
      </c>
      <c r="H66" s="222">
        <f>(G66*$M$6)*$M$7</f>
        <v>13.125</v>
      </c>
      <c r="I66" s="457">
        <f>F66+H66</f>
        <v>38.125</v>
      </c>
      <c r="J66" s="19">
        <f>I66/D66</f>
        <v>0.1525</v>
      </c>
    </row>
    <row r="67" spans="1:10" x14ac:dyDescent="0.3">
      <c r="A67" s="21"/>
      <c r="B67" s="21" t="s">
        <v>439</v>
      </c>
      <c r="C67" s="300" t="s">
        <v>440</v>
      </c>
      <c r="D67" s="303">
        <v>1815</v>
      </c>
      <c r="E67" s="42">
        <v>1995</v>
      </c>
      <c r="F67" s="222">
        <f>E67-D67</f>
        <v>180</v>
      </c>
      <c r="G67" s="307">
        <v>0.7</v>
      </c>
      <c r="H67" s="222">
        <f>(G67*$M$6)*$M$7</f>
        <v>91.874999999999986</v>
      </c>
      <c r="I67" s="457">
        <f>F67+H67</f>
        <v>271.875</v>
      </c>
      <c r="J67" s="19">
        <f>I67/D67</f>
        <v>0.14979338842975207</v>
      </c>
    </row>
    <row r="68" spans="1:10" x14ac:dyDescent="0.3">
      <c r="A68" s="21" t="s">
        <v>505</v>
      </c>
      <c r="B68" s="21" t="s">
        <v>318</v>
      </c>
      <c r="C68" s="300" t="s">
        <v>406</v>
      </c>
      <c r="D68" s="303">
        <v>6729.45</v>
      </c>
      <c r="E68" s="42">
        <v>7395</v>
      </c>
      <c r="F68" s="222">
        <f>E68-D68</f>
        <v>665.55000000000018</v>
      </c>
      <c r="G68" s="307">
        <v>2.5</v>
      </c>
      <c r="H68" s="222">
        <f>(G68*$M$6)*$M$7</f>
        <v>328.125</v>
      </c>
      <c r="I68" s="457">
        <f>F68+H68</f>
        <v>993.67500000000018</v>
      </c>
      <c r="J68" s="19">
        <f>I68/D68</f>
        <v>0.14766065577424606</v>
      </c>
    </row>
    <row r="69" spans="1:10" x14ac:dyDescent="0.3">
      <c r="A69" s="21" t="s">
        <v>505</v>
      </c>
      <c r="B69" s="21" t="s">
        <v>319</v>
      </c>
      <c r="C69" s="300" t="s">
        <v>405</v>
      </c>
      <c r="D69" s="303">
        <v>7184.45</v>
      </c>
      <c r="E69" s="42">
        <v>7895</v>
      </c>
      <c r="F69" s="222">
        <f>E69-D69</f>
        <v>710.55000000000018</v>
      </c>
      <c r="G69" s="307">
        <v>2.5</v>
      </c>
      <c r="H69" s="222">
        <f>(G69*$M$6)*$M$7</f>
        <v>328.125</v>
      </c>
      <c r="I69" s="457">
        <f>F69+H69</f>
        <v>1038.6750000000002</v>
      </c>
      <c r="J69" s="19">
        <f>I69/D69</f>
        <v>0.14457265343902459</v>
      </c>
    </row>
    <row r="70" spans="1:10" x14ac:dyDescent="0.3">
      <c r="A70" s="21" t="s">
        <v>508</v>
      </c>
      <c r="B70" s="21" t="s">
        <v>337</v>
      </c>
      <c r="C70" s="300" t="s">
        <v>403</v>
      </c>
      <c r="D70" s="303">
        <v>5455</v>
      </c>
      <c r="E70" s="42">
        <v>5995</v>
      </c>
      <c r="F70" s="222">
        <f>E70-D70</f>
        <v>540</v>
      </c>
      <c r="G70" s="307">
        <v>1.5</v>
      </c>
      <c r="H70" s="222">
        <f>(G70*$M$6)*$M$7</f>
        <v>196.875</v>
      </c>
      <c r="I70" s="457">
        <f>F70+H70</f>
        <v>736.875</v>
      </c>
      <c r="J70" s="19">
        <f>I70/D70</f>
        <v>0.13508249312557286</v>
      </c>
    </row>
    <row r="71" spans="1:10" x14ac:dyDescent="0.3">
      <c r="A71" s="21"/>
      <c r="B71" s="21" t="s">
        <v>510</v>
      </c>
      <c r="C71" s="300" t="s">
        <v>511</v>
      </c>
      <c r="D71" s="303">
        <v>5664.75</v>
      </c>
      <c r="E71" s="42">
        <v>6225</v>
      </c>
      <c r="F71" s="222">
        <f>E71-D71</f>
        <v>560.25</v>
      </c>
      <c r="G71" s="307">
        <v>1.5</v>
      </c>
      <c r="H71" s="222">
        <f>(G71*$M$6)*$M$7</f>
        <v>196.875</v>
      </c>
      <c r="I71" s="457">
        <f>F71+H71</f>
        <v>757.125</v>
      </c>
      <c r="J71" s="19">
        <f>I71/D71</f>
        <v>0.13365550112538063</v>
      </c>
    </row>
    <row r="72" spans="1:10" x14ac:dyDescent="0.3">
      <c r="A72" s="21" t="s">
        <v>505</v>
      </c>
      <c r="B72" s="21" t="s">
        <v>338</v>
      </c>
      <c r="C72" s="300" t="s">
        <v>409</v>
      </c>
      <c r="D72" s="303">
        <v>432</v>
      </c>
      <c r="E72" s="42">
        <v>475</v>
      </c>
      <c r="F72" s="222">
        <f>E72-D72</f>
        <v>43</v>
      </c>
      <c r="G72" s="307">
        <v>0.1</v>
      </c>
      <c r="H72" s="222">
        <f>(G72*$M$6)*$M$7</f>
        <v>13.125</v>
      </c>
      <c r="I72" s="457">
        <f>F72+H72</f>
        <v>56.125</v>
      </c>
      <c r="J72" s="19">
        <f>I72/D72</f>
        <v>0.12991898148148148</v>
      </c>
    </row>
    <row r="73" spans="1:10" x14ac:dyDescent="0.3">
      <c r="A73" s="21" t="s">
        <v>505</v>
      </c>
      <c r="B73" s="21" t="s">
        <v>334</v>
      </c>
      <c r="C73" s="300" t="s">
        <v>410</v>
      </c>
      <c r="D73" s="303">
        <v>432</v>
      </c>
      <c r="E73" s="42">
        <v>475</v>
      </c>
      <c r="F73" s="222">
        <f>E73-D73</f>
        <v>43</v>
      </c>
      <c r="G73" s="307">
        <v>0.1</v>
      </c>
      <c r="H73" s="222">
        <f>(G73*$M$6)*$M$7</f>
        <v>13.125</v>
      </c>
      <c r="I73" s="457">
        <f>F73+H73</f>
        <v>56.125</v>
      </c>
      <c r="J73" s="19">
        <f>I73/D73</f>
        <v>0.12991898148148148</v>
      </c>
    </row>
    <row r="74" spans="1:10" x14ac:dyDescent="0.3">
      <c r="A74" s="21" t="s">
        <v>505</v>
      </c>
      <c r="B74" s="21" t="s">
        <v>335</v>
      </c>
      <c r="C74" s="300" t="s">
        <v>411</v>
      </c>
      <c r="D74" s="303">
        <v>432</v>
      </c>
      <c r="E74" s="42">
        <v>475</v>
      </c>
      <c r="F74" s="222">
        <f>E74-D74</f>
        <v>43</v>
      </c>
      <c r="G74" s="307">
        <v>0.1</v>
      </c>
      <c r="H74" s="222">
        <f>(G74*$M$6)*$M$7</f>
        <v>13.125</v>
      </c>
      <c r="I74" s="457">
        <f>F74+H74</f>
        <v>56.125</v>
      </c>
      <c r="J74" s="19">
        <f>I74/D74</f>
        <v>0.12991898148148148</v>
      </c>
    </row>
    <row r="75" spans="1:10" x14ac:dyDescent="0.3">
      <c r="A75" s="21" t="s">
        <v>505</v>
      </c>
      <c r="B75" s="21" t="s">
        <v>336</v>
      </c>
      <c r="C75" s="300" t="s">
        <v>429</v>
      </c>
      <c r="D75" s="303">
        <v>432</v>
      </c>
      <c r="E75" s="42">
        <v>475</v>
      </c>
      <c r="F75" s="222">
        <f>E75-D75</f>
        <v>43</v>
      </c>
      <c r="G75" s="307">
        <v>0.1</v>
      </c>
      <c r="H75" s="222">
        <f>(G75*$M$6)*$M$7</f>
        <v>13.125</v>
      </c>
      <c r="I75" s="457">
        <f>F75+H75</f>
        <v>56.125</v>
      </c>
      <c r="J75" s="19">
        <f>I75/D75</f>
        <v>0.12991898148148148</v>
      </c>
    </row>
    <row r="76" spans="1:10" x14ac:dyDescent="0.3">
      <c r="A76" s="21"/>
      <c r="B76" s="21" t="s">
        <v>339</v>
      </c>
      <c r="C76" s="300" t="s">
        <v>340</v>
      </c>
      <c r="D76" s="303">
        <v>432</v>
      </c>
      <c r="E76" s="42">
        <v>475</v>
      </c>
      <c r="F76" s="222">
        <f>E76-D76</f>
        <v>43</v>
      </c>
      <c r="G76" s="307">
        <v>0.1</v>
      </c>
      <c r="H76" s="222">
        <f>(G76*$M$6)*$M$7</f>
        <v>13.125</v>
      </c>
      <c r="I76" s="457">
        <f>F76+H76</f>
        <v>56.125</v>
      </c>
      <c r="J76" s="19">
        <f>I76/D76</f>
        <v>0.12991898148148148</v>
      </c>
    </row>
    <row r="77" spans="1:10" x14ac:dyDescent="0.3">
      <c r="A77" s="21"/>
      <c r="B77" s="21" t="s">
        <v>523</v>
      </c>
      <c r="C77" s="300" t="s">
        <v>524</v>
      </c>
      <c r="D77" s="303">
        <v>432.25</v>
      </c>
      <c r="E77" s="42">
        <v>475</v>
      </c>
      <c r="F77" s="222">
        <f>E77-D77</f>
        <v>42.75</v>
      </c>
      <c r="G77" s="307">
        <v>0.1</v>
      </c>
      <c r="H77" s="222">
        <f>(G77*$M$6)*$M$7</f>
        <v>13.125</v>
      </c>
      <c r="I77" s="457">
        <f>F77+H77</f>
        <v>55.875</v>
      </c>
      <c r="J77" s="19">
        <f>I77/D77</f>
        <v>0.12926547137073452</v>
      </c>
    </row>
    <row r="78" spans="1:10" x14ac:dyDescent="0.3">
      <c r="A78" s="21" t="s">
        <v>505</v>
      </c>
      <c r="B78" s="21" t="s">
        <v>337</v>
      </c>
      <c r="C78" s="300" t="s">
        <v>402</v>
      </c>
      <c r="D78" s="303">
        <v>7275</v>
      </c>
      <c r="E78" s="42">
        <v>7995</v>
      </c>
      <c r="F78" s="222">
        <f>E78-D78</f>
        <v>720</v>
      </c>
      <c r="G78" s="307">
        <v>1.5</v>
      </c>
      <c r="H78" s="222">
        <f>(G78*$M$6)*$M$7</f>
        <v>196.875</v>
      </c>
      <c r="I78" s="457">
        <f>F78+H78</f>
        <v>916.875</v>
      </c>
      <c r="J78" s="19">
        <f>I78/D78</f>
        <v>0.12603092783505154</v>
      </c>
    </row>
    <row r="79" spans="1:10" x14ac:dyDescent="0.3">
      <c r="A79" s="21"/>
      <c r="B79" s="21" t="s">
        <v>431</v>
      </c>
      <c r="C79" s="300" t="s">
        <v>432</v>
      </c>
      <c r="D79" s="303">
        <v>2634.45</v>
      </c>
      <c r="E79" s="42">
        <v>2895</v>
      </c>
      <c r="F79" s="222">
        <f>E79-D79</f>
        <v>260.55000000000018</v>
      </c>
      <c r="G79" s="307">
        <v>0.3</v>
      </c>
      <c r="H79" s="222">
        <f>(G79*$M$6)*$M$7</f>
        <v>39.375</v>
      </c>
      <c r="I79" s="457">
        <f>F79+H79</f>
        <v>299.92500000000018</v>
      </c>
      <c r="J79" s="19">
        <f>I79/D79</f>
        <v>0.11384729260376937</v>
      </c>
    </row>
    <row r="80" spans="1:10" x14ac:dyDescent="0.3">
      <c r="A80" s="21" t="s">
        <v>506</v>
      </c>
      <c r="B80" s="21" t="s">
        <v>412</v>
      </c>
      <c r="C80" s="300" t="s">
        <v>413</v>
      </c>
      <c r="D80" s="303">
        <v>2179.4499999999998</v>
      </c>
      <c r="E80" s="42">
        <v>2395</v>
      </c>
      <c r="F80" s="222">
        <f>E80-D80</f>
        <v>215.55000000000018</v>
      </c>
      <c r="G80" s="307">
        <v>0.2</v>
      </c>
      <c r="H80" s="222">
        <f>(G80*$M$6)*$M$7</f>
        <v>26.25</v>
      </c>
      <c r="I80" s="457">
        <f>F80+H80</f>
        <v>241.80000000000018</v>
      </c>
      <c r="J80" s="19">
        <f>I80/D80</f>
        <v>0.11094542201014027</v>
      </c>
    </row>
    <row r="81" spans="1:10" x14ac:dyDescent="0.3">
      <c r="A81" s="21"/>
      <c r="B81" s="21" t="s">
        <v>341</v>
      </c>
      <c r="C81" s="300" t="s">
        <v>342</v>
      </c>
      <c r="D81" s="303">
        <v>1542</v>
      </c>
      <c r="E81" s="42">
        <v>1695</v>
      </c>
      <c r="F81" s="222">
        <f>E81-D81</f>
        <v>153</v>
      </c>
      <c r="G81" s="307">
        <v>0.1</v>
      </c>
      <c r="H81" s="222">
        <f>(G81*$M$6)*$M$7</f>
        <v>13.125</v>
      </c>
      <c r="I81" s="457">
        <f>F81+H81</f>
        <v>166.125</v>
      </c>
      <c r="J81" s="19">
        <f>I81/D81</f>
        <v>0.10773346303501946</v>
      </c>
    </row>
    <row r="82" spans="1:10" x14ac:dyDescent="0.3">
      <c r="A82" s="21"/>
      <c r="B82" s="21" t="s">
        <v>516</v>
      </c>
      <c r="C82" s="300" t="s">
        <v>519</v>
      </c>
      <c r="D82" s="303">
        <v>1592.5</v>
      </c>
      <c r="E82" s="42">
        <v>1750</v>
      </c>
      <c r="F82" s="222">
        <f>E82-D82</f>
        <v>157.5</v>
      </c>
      <c r="G82" s="307">
        <v>0.1</v>
      </c>
      <c r="H82" s="222">
        <f>(G82*$M$6)*$M$7</f>
        <v>13.125</v>
      </c>
      <c r="I82" s="457">
        <f>F82+H82</f>
        <v>170.625</v>
      </c>
      <c r="J82" s="19">
        <f>I82/D82</f>
        <v>0.10714285714285714</v>
      </c>
    </row>
    <row r="83" spans="1:10" x14ac:dyDescent="0.3">
      <c r="A83" s="21"/>
      <c r="B83" s="21" t="s">
        <v>515</v>
      </c>
      <c r="C83" s="300" t="s">
        <v>518</v>
      </c>
      <c r="D83" s="303">
        <v>1815.45</v>
      </c>
      <c r="E83" s="42">
        <v>1995</v>
      </c>
      <c r="F83" s="222">
        <f>E83-D83</f>
        <v>179.54999999999995</v>
      </c>
      <c r="G83" s="307">
        <v>0.1</v>
      </c>
      <c r="H83" s="222">
        <f>(G83*$M$6)*$M$7</f>
        <v>13.125</v>
      </c>
      <c r="I83" s="457">
        <f>F83+H83</f>
        <v>192.67499999999995</v>
      </c>
      <c r="J83" s="19">
        <f>I83/D83</f>
        <v>0.10613071139386926</v>
      </c>
    </row>
    <row r="84" spans="1:10" x14ac:dyDescent="0.3">
      <c r="A84" s="21"/>
      <c r="B84" s="21" t="s">
        <v>517</v>
      </c>
      <c r="C84" s="402" t="s">
        <v>520</v>
      </c>
      <c r="D84" s="303">
        <v>1815.45</v>
      </c>
      <c r="E84" s="42">
        <v>1995</v>
      </c>
      <c r="F84" s="222">
        <f>E84-D84</f>
        <v>179.54999999999995</v>
      </c>
      <c r="G84" s="307">
        <v>0.1</v>
      </c>
      <c r="H84" s="222">
        <f>(G84*$M$6)*$M$7</f>
        <v>13.125</v>
      </c>
      <c r="I84" s="457">
        <f>F84+H84</f>
        <v>192.67499999999995</v>
      </c>
      <c r="J84" s="19">
        <f>I84/D84</f>
        <v>0.10613071139386926</v>
      </c>
    </row>
    <row r="85" spans="1:10" ht="15" thickBot="1" x14ac:dyDescent="0.35">
      <c r="A85" s="21" t="s">
        <v>508</v>
      </c>
      <c r="B85" s="21" t="s">
        <v>513</v>
      </c>
      <c r="C85" s="300" t="s">
        <v>514</v>
      </c>
      <c r="D85" s="304">
        <v>2088.4499999999998</v>
      </c>
      <c r="E85" s="113">
        <v>2295</v>
      </c>
      <c r="F85" s="225">
        <f>E85-D85</f>
        <v>206.55000000000018</v>
      </c>
      <c r="G85" s="308">
        <v>0.1</v>
      </c>
      <c r="H85" s="225">
        <f>(G85*$M$6)*$M$7</f>
        <v>13.125</v>
      </c>
      <c r="I85" s="457">
        <f>F85+H85</f>
        <v>219.67500000000018</v>
      </c>
      <c r="J85" s="19">
        <f>I85/D85</f>
        <v>0.10518566400919352</v>
      </c>
    </row>
    <row r="188" spans="14:14" x14ac:dyDescent="0.3">
      <c r="N188" s="6" t="s">
        <v>505</v>
      </c>
    </row>
    <row r="189" spans="14:14" x14ac:dyDescent="0.3">
      <c r="N189" s="6" t="s">
        <v>506</v>
      </c>
    </row>
    <row r="190" spans="14:14" x14ac:dyDescent="0.3">
      <c r="N190" s="6" t="s">
        <v>507</v>
      </c>
    </row>
    <row r="191" spans="14:14" x14ac:dyDescent="0.3">
      <c r="N191" s="6" t="s">
        <v>508</v>
      </c>
    </row>
    <row r="192" spans="14:14" x14ac:dyDescent="0.3">
      <c r="N192" s="6" t="s">
        <v>509</v>
      </c>
    </row>
    <row r="193" spans="14:14" x14ac:dyDescent="0.3">
      <c r="N193" s="6" t="s">
        <v>512</v>
      </c>
    </row>
  </sheetData>
  <autoFilter ref="A4:J4" xr:uid="{00000000-0001-0000-0B00-000000000000}"/>
  <sortState xmlns:xlrd2="http://schemas.microsoft.com/office/spreadsheetml/2017/richdata2" ref="A16:J85">
    <sortCondition descending="1" ref="J16:J85"/>
  </sortState>
  <mergeCells count="6">
    <mergeCell ref="A1:J1"/>
    <mergeCell ref="D10:J15"/>
    <mergeCell ref="L5:M5"/>
    <mergeCell ref="D3:F3"/>
    <mergeCell ref="G3:H3"/>
    <mergeCell ref="I3:J3"/>
  </mergeCells>
  <dataValidations count="1">
    <dataValidation type="list" allowBlank="1" showInputMessage="1" showErrorMessage="1" sqref="A2:A1048576" xr:uid="{7844F608-6B32-46FC-85E6-37D13D1B4C1F}">
      <formula1>$N$188:$N$193</formula1>
    </dataValidation>
  </dataValidations>
  <printOptions horizontalCentered="1" gridLines="1"/>
  <pageMargins left="0.25" right="0.25" top="0.75" bottom="0.75" header="0.3" footer="0.3"/>
  <pageSetup scale="7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EDD91-9E72-4CB0-8A85-3399007DF4BD}">
  <sheetPr>
    <tabColor theme="4" tint="-0.249977111117893"/>
    <pageSetUpPr fitToPage="1"/>
  </sheetPr>
  <dimension ref="A1:K38"/>
  <sheetViews>
    <sheetView zoomScaleNormal="100" zoomScaleSheetLayoutView="12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A2" sqref="A2:XFD2"/>
    </sheetView>
  </sheetViews>
  <sheetFormatPr defaultRowHeight="14.4" x14ac:dyDescent="0.3"/>
  <cols>
    <col min="1" max="1" width="8.77734375" customWidth="1"/>
    <col min="2" max="2" width="42.88671875" bestFit="1" customWidth="1"/>
    <col min="3" max="3" width="12.77734375" style="36" customWidth="1"/>
    <col min="4" max="4" width="12.77734375" customWidth="1"/>
    <col min="5" max="5" width="12.77734375" style="6" customWidth="1"/>
    <col min="6" max="8" width="12.77734375" customWidth="1"/>
    <col min="10" max="10" width="19.6640625" bestFit="1" customWidth="1"/>
    <col min="11" max="11" width="11.77734375" customWidth="1"/>
  </cols>
  <sheetData>
    <row r="1" spans="1:11" ht="24" thickBot="1" x14ac:dyDescent="0.5">
      <c r="A1" s="227" t="s">
        <v>595</v>
      </c>
      <c r="B1" s="228"/>
      <c r="C1" s="228"/>
      <c r="D1" s="228"/>
      <c r="E1" s="228"/>
      <c r="F1" s="228"/>
      <c r="G1" s="228"/>
      <c r="H1" s="229"/>
    </row>
    <row r="2" spans="1:11" s="6" customFormat="1" ht="12" customHeight="1" thickBot="1" x14ac:dyDescent="0.35">
      <c r="A2" s="190"/>
      <c r="B2" s="190"/>
      <c r="C2" s="61"/>
      <c r="D2" s="61"/>
      <c r="E2" s="61"/>
      <c r="F2" s="61"/>
      <c r="G2" s="61"/>
      <c r="H2" s="61"/>
      <c r="I2" s="175"/>
    </row>
    <row r="3" spans="1:11" ht="24" thickBot="1" x14ac:dyDescent="0.5">
      <c r="A3" s="60"/>
      <c r="B3" s="205"/>
      <c r="C3" s="179" t="s">
        <v>728</v>
      </c>
      <c r="D3" s="180"/>
      <c r="E3" s="179" t="s">
        <v>729</v>
      </c>
      <c r="F3" s="180"/>
      <c r="G3" s="179" t="s">
        <v>730</v>
      </c>
      <c r="H3" s="180"/>
    </row>
    <row r="4" spans="1:11" ht="45.75" customHeight="1" thickBot="1" x14ac:dyDescent="0.35">
      <c r="A4" s="230" t="s">
        <v>0</v>
      </c>
      <c r="B4" s="210" t="s">
        <v>1</v>
      </c>
      <c r="C4" s="213" t="s">
        <v>564</v>
      </c>
      <c r="D4" s="423" t="s">
        <v>565</v>
      </c>
      <c r="E4" s="188" t="s">
        <v>2</v>
      </c>
      <c r="F4" s="422" t="s">
        <v>5</v>
      </c>
      <c r="G4" s="421" t="s">
        <v>7</v>
      </c>
      <c r="H4" s="189" t="s">
        <v>8</v>
      </c>
    </row>
    <row r="5" spans="1:11" ht="15" thickBot="1" x14ac:dyDescent="0.35">
      <c r="A5" s="231" t="s">
        <v>281</v>
      </c>
      <c r="B5" s="211" t="s">
        <v>586</v>
      </c>
      <c r="C5" s="214">
        <v>450</v>
      </c>
      <c r="D5" s="215">
        <f>C5*0.09</f>
        <v>40.5</v>
      </c>
      <c r="E5" s="219">
        <v>2.1</v>
      </c>
      <c r="F5" s="215">
        <f>(E5*$K$6)*$K$7</f>
        <v>275.625</v>
      </c>
      <c r="G5" s="454">
        <f>F5+D5</f>
        <v>316.125</v>
      </c>
      <c r="H5" s="226">
        <f>G5/C5</f>
        <v>0.70250000000000001</v>
      </c>
      <c r="J5" s="192" t="s">
        <v>731</v>
      </c>
      <c r="K5" s="193"/>
    </row>
    <row r="6" spans="1:11" ht="15" thickBot="1" x14ac:dyDescent="0.35">
      <c r="A6" s="231" t="s">
        <v>164</v>
      </c>
      <c r="B6" s="211" t="s">
        <v>585</v>
      </c>
      <c r="C6" s="214">
        <v>575</v>
      </c>
      <c r="D6" s="215">
        <f>C6*0.09</f>
        <v>51.75</v>
      </c>
      <c r="E6" s="219">
        <v>1.7</v>
      </c>
      <c r="F6" s="215">
        <f>(E6*$K$6)*$K$7</f>
        <v>223.125</v>
      </c>
      <c r="G6" s="454">
        <f>F6+D6</f>
        <v>274.875</v>
      </c>
      <c r="H6" s="226">
        <f>G6/C6</f>
        <v>0.47804347826086957</v>
      </c>
      <c r="J6" s="11" t="s">
        <v>65</v>
      </c>
      <c r="K6" s="194">
        <f>'25 Silverado LD'!M6</f>
        <v>175</v>
      </c>
    </row>
    <row r="7" spans="1:11" ht="15" thickBot="1" x14ac:dyDescent="0.35">
      <c r="A7" s="231" t="s">
        <v>164</v>
      </c>
      <c r="B7" s="211" t="s">
        <v>584</v>
      </c>
      <c r="C7" s="214">
        <v>350</v>
      </c>
      <c r="D7" s="215">
        <f>C7*0.09</f>
        <v>31.5</v>
      </c>
      <c r="E7" s="219">
        <v>0.9</v>
      </c>
      <c r="F7" s="215">
        <f>(E7*$K$6)*$K$7</f>
        <v>118.125</v>
      </c>
      <c r="G7" s="454">
        <f>F7+D7</f>
        <v>149.625</v>
      </c>
      <c r="H7" s="226">
        <f>G7/C7</f>
        <v>0.42749999999999999</v>
      </c>
      <c r="J7" s="32" t="s">
        <v>67</v>
      </c>
      <c r="K7" s="33">
        <f>'25 Silverado LD'!M7</f>
        <v>0.75</v>
      </c>
    </row>
    <row r="8" spans="1:11" x14ac:dyDescent="0.3">
      <c r="A8" s="231" t="s">
        <v>567</v>
      </c>
      <c r="B8" s="211" t="s">
        <v>588</v>
      </c>
      <c r="C8" s="214">
        <v>695</v>
      </c>
      <c r="D8" s="215">
        <f>C8*0.09</f>
        <v>62.55</v>
      </c>
      <c r="E8" s="219">
        <v>1.4</v>
      </c>
      <c r="F8" s="215">
        <f>(E8*$K$6)*$K$7</f>
        <v>183.74999999999997</v>
      </c>
      <c r="G8" s="454">
        <f>F8+D8</f>
        <v>246.29999999999995</v>
      </c>
      <c r="H8" s="226">
        <f>G8/C8</f>
        <v>0.35438848920863303</v>
      </c>
    </row>
    <row r="9" spans="1:11" x14ac:dyDescent="0.3">
      <c r="A9" s="231" t="s">
        <v>566</v>
      </c>
      <c r="B9" s="211" t="s">
        <v>587</v>
      </c>
      <c r="C9" s="214">
        <v>925</v>
      </c>
      <c r="D9" s="215">
        <f>C9*0.09</f>
        <v>83.25</v>
      </c>
      <c r="E9" s="219">
        <v>1.6</v>
      </c>
      <c r="F9" s="215">
        <f>(E9*$K$6)*$K$7</f>
        <v>210</v>
      </c>
      <c r="G9" s="454">
        <f>F9+D9</f>
        <v>293.25</v>
      </c>
      <c r="H9" s="226">
        <f>G9/C9</f>
        <v>0.31702702702702701</v>
      </c>
    </row>
    <row r="10" spans="1:11" x14ac:dyDescent="0.3">
      <c r="A10" s="231" t="s">
        <v>169</v>
      </c>
      <c r="B10" s="211" t="s">
        <v>590</v>
      </c>
      <c r="C10" s="214">
        <v>995</v>
      </c>
      <c r="D10" s="215">
        <f>C10*0.09</f>
        <v>89.55</v>
      </c>
      <c r="E10" s="219">
        <v>1.6</v>
      </c>
      <c r="F10" s="215">
        <f>(E10*$K$6)*$K$7</f>
        <v>210</v>
      </c>
      <c r="G10" s="454">
        <f>F10+D10</f>
        <v>299.55</v>
      </c>
      <c r="H10" s="226">
        <f>G10/C10</f>
        <v>0.30105527638190954</v>
      </c>
    </row>
    <row r="11" spans="1:11" x14ac:dyDescent="0.3">
      <c r="A11" s="231" t="s">
        <v>163</v>
      </c>
      <c r="B11" s="211" t="s">
        <v>589</v>
      </c>
      <c r="C11" s="214">
        <v>1350</v>
      </c>
      <c r="D11" s="215">
        <f>C11*0.09</f>
        <v>121.5</v>
      </c>
      <c r="E11" s="219">
        <v>1.9</v>
      </c>
      <c r="F11" s="215">
        <f>(E11*$K$6)*$K$7</f>
        <v>249.375</v>
      </c>
      <c r="G11" s="454">
        <f>F11+D11</f>
        <v>370.875</v>
      </c>
      <c r="H11" s="226">
        <f>G11/C11</f>
        <v>0.2747222222222222</v>
      </c>
    </row>
    <row r="12" spans="1:11" x14ac:dyDescent="0.3">
      <c r="A12" s="231" t="s">
        <v>569</v>
      </c>
      <c r="B12" s="211" t="s">
        <v>594</v>
      </c>
      <c r="C12" s="214">
        <v>395</v>
      </c>
      <c r="D12" s="215">
        <f>C12*0.09</f>
        <v>35.549999999999997</v>
      </c>
      <c r="E12" s="220">
        <v>0.3</v>
      </c>
      <c r="F12" s="215">
        <f>(E12*$K$6)*$K$7</f>
        <v>39.375</v>
      </c>
      <c r="G12" s="454">
        <f>F12+D12</f>
        <v>74.924999999999997</v>
      </c>
      <c r="H12" s="226">
        <f>G12/C12</f>
        <v>0.18968354430379747</v>
      </c>
    </row>
    <row r="13" spans="1:11" x14ac:dyDescent="0.3">
      <c r="A13" s="231" t="s">
        <v>454</v>
      </c>
      <c r="B13" s="211" t="s">
        <v>591</v>
      </c>
      <c r="C13" s="214">
        <v>295</v>
      </c>
      <c r="D13" s="215">
        <f>C13*0.09</f>
        <v>26.55</v>
      </c>
      <c r="E13" s="220">
        <v>0.2</v>
      </c>
      <c r="F13" s="215">
        <f>(E13*$K$6)*$K$7</f>
        <v>26.25</v>
      </c>
      <c r="G13" s="454">
        <f>F13+D13</f>
        <v>52.8</v>
      </c>
      <c r="H13" s="226">
        <f>G13/C13</f>
        <v>0.17898305084745761</v>
      </c>
    </row>
    <row r="14" spans="1:11" x14ac:dyDescent="0.3">
      <c r="A14" s="231" t="s">
        <v>568</v>
      </c>
      <c r="B14" s="211" t="s">
        <v>593</v>
      </c>
      <c r="C14" s="214">
        <v>295</v>
      </c>
      <c r="D14" s="215">
        <f>C14*0.09</f>
        <v>26.55</v>
      </c>
      <c r="E14" s="220">
        <v>0.2</v>
      </c>
      <c r="F14" s="215">
        <f>(E14*$K$6)*$K$7</f>
        <v>26.25</v>
      </c>
      <c r="G14" s="454">
        <f>F14+D14</f>
        <v>52.8</v>
      </c>
      <c r="H14" s="226">
        <f>G14/C14</f>
        <v>0.17898305084745761</v>
      </c>
    </row>
    <row r="15" spans="1:11" x14ac:dyDescent="0.3">
      <c r="A15" s="231" t="s">
        <v>471</v>
      </c>
      <c r="B15" s="211" t="s">
        <v>592</v>
      </c>
      <c r="C15" s="214">
        <v>350</v>
      </c>
      <c r="D15" s="215">
        <f>C15*0.09</f>
        <v>31.5</v>
      </c>
      <c r="E15" s="220">
        <v>0.2</v>
      </c>
      <c r="F15" s="215">
        <f>(E15*$K$6)*$K$7</f>
        <v>26.25</v>
      </c>
      <c r="G15" s="454">
        <f>F15+D15</f>
        <v>57.75</v>
      </c>
      <c r="H15" s="226">
        <f>G15/C15</f>
        <v>0.16500000000000001</v>
      </c>
    </row>
    <row r="16" spans="1:11" x14ac:dyDescent="0.3">
      <c r="A16" s="126" t="s">
        <v>540</v>
      </c>
      <c r="B16" s="212" t="s">
        <v>574</v>
      </c>
      <c r="C16" s="217">
        <v>195</v>
      </c>
      <c r="D16" s="203">
        <f>C16*0.09</f>
        <v>17.55</v>
      </c>
      <c r="E16" s="223">
        <v>0.8</v>
      </c>
      <c r="F16" s="222">
        <f>(E16*$K$6)*$K$7</f>
        <v>105</v>
      </c>
      <c r="G16" s="455">
        <f>F16+D16</f>
        <v>122.55</v>
      </c>
      <c r="H16" s="112">
        <f>G16/C16</f>
        <v>0.6284615384615384</v>
      </c>
    </row>
    <row r="17" spans="1:8" x14ac:dyDescent="0.3">
      <c r="A17" s="126" t="s">
        <v>10</v>
      </c>
      <c r="B17" s="212" t="s">
        <v>582</v>
      </c>
      <c r="C17" s="217">
        <v>295</v>
      </c>
      <c r="D17" s="203">
        <f>C17*0.09</f>
        <v>26.55</v>
      </c>
      <c r="E17" s="223">
        <v>1</v>
      </c>
      <c r="F17" s="222">
        <f>(E17*$K$6)*$K$7</f>
        <v>131.25</v>
      </c>
      <c r="G17" s="455">
        <f>F17+D17</f>
        <v>157.80000000000001</v>
      </c>
      <c r="H17" s="112">
        <f>G17/C17</f>
        <v>0.53491525423728814</v>
      </c>
    </row>
    <row r="18" spans="1:8" x14ac:dyDescent="0.3">
      <c r="A18" s="126" t="s">
        <v>578</v>
      </c>
      <c r="B18" s="212" t="s">
        <v>579</v>
      </c>
      <c r="C18" s="217">
        <v>395</v>
      </c>
      <c r="D18" s="203">
        <f>C18*0.09</f>
        <v>35.549999999999997</v>
      </c>
      <c r="E18" s="223">
        <v>1.3</v>
      </c>
      <c r="F18" s="222">
        <f>(E18*$K$6)*$K$7</f>
        <v>170.625</v>
      </c>
      <c r="G18" s="455">
        <f>F18+D18</f>
        <v>206.17500000000001</v>
      </c>
      <c r="H18" s="112">
        <f>G18/C18</f>
        <v>0.52196202531645575</v>
      </c>
    </row>
    <row r="19" spans="1:8" x14ac:dyDescent="0.3">
      <c r="A19" s="126" t="s">
        <v>16</v>
      </c>
      <c r="B19" s="212" t="s">
        <v>58</v>
      </c>
      <c r="C19" s="217">
        <v>175</v>
      </c>
      <c r="D19" s="203">
        <f>C19*0.09</f>
        <v>15.75</v>
      </c>
      <c r="E19" s="223">
        <v>0.5</v>
      </c>
      <c r="F19" s="222">
        <f>(E19*$K$6)*$K$7</f>
        <v>65.625</v>
      </c>
      <c r="G19" s="455">
        <f>F19+D19</f>
        <v>81.375</v>
      </c>
      <c r="H19" s="112">
        <f>G19/C19</f>
        <v>0.46500000000000002</v>
      </c>
    </row>
    <row r="20" spans="1:8" x14ac:dyDescent="0.3">
      <c r="A20" s="126" t="s">
        <v>24</v>
      </c>
      <c r="B20" s="212" t="s">
        <v>54</v>
      </c>
      <c r="C20" s="217">
        <v>150</v>
      </c>
      <c r="D20" s="203">
        <f>C20*0.09</f>
        <v>13.5</v>
      </c>
      <c r="E20" s="223">
        <v>0.4</v>
      </c>
      <c r="F20" s="222">
        <f>(E20*$K$6)*$K$7</f>
        <v>52.5</v>
      </c>
      <c r="G20" s="455">
        <f>F20+D20</f>
        <v>66</v>
      </c>
      <c r="H20" s="112">
        <f>G20/C20</f>
        <v>0.44</v>
      </c>
    </row>
    <row r="21" spans="1:8" x14ac:dyDescent="0.3">
      <c r="A21" s="126" t="s">
        <v>20</v>
      </c>
      <c r="B21" s="212" t="s">
        <v>571</v>
      </c>
      <c r="C21" s="217">
        <v>450</v>
      </c>
      <c r="D21" s="203">
        <f>C21*0.09</f>
        <v>40.5</v>
      </c>
      <c r="E21" s="221">
        <v>1</v>
      </c>
      <c r="F21" s="222">
        <f>(E21*$K$6)*$K$7</f>
        <v>131.25</v>
      </c>
      <c r="G21" s="455">
        <f>F21+D21</f>
        <v>171.75</v>
      </c>
      <c r="H21" s="112">
        <f>G21/C21</f>
        <v>0.38166666666666665</v>
      </c>
    </row>
    <row r="22" spans="1:8" x14ac:dyDescent="0.3">
      <c r="A22" s="126" t="s">
        <v>457</v>
      </c>
      <c r="B22" s="212" t="s">
        <v>576</v>
      </c>
      <c r="C22" s="217">
        <v>895</v>
      </c>
      <c r="D22" s="203">
        <f>C22*0.09</f>
        <v>80.55</v>
      </c>
      <c r="E22" s="223">
        <v>1.5</v>
      </c>
      <c r="F22" s="222">
        <f>(E22*$K$6)*$K$7</f>
        <v>196.875</v>
      </c>
      <c r="G22" s="455">
        <f>F22+D22</f>
        <v>277.42500000000001</v>
      </c>
      <c r="H22" s="112">
        <f>G22/C22</f>
        <v>0.30997206703910618</v>
      </c>
    </row>
    <row r="23" spans="1:8" x14ac:dyDescent="0.3">
      <c r="A23" s="126" t="s">
        <v>461</v>
      </c>
      <c r="B23" s="212" t="s">
        <v>562</v>
      </c>
      <c r="C23" s="217">
        <v>995</v>
      </c>
      <c r="D23" s="203">
        <f>C23*0.09</f>
        <v>89.55</v>
      </c>
      <c r="E23" s="223">
        <v>1.5</v>
      </c>
      <c r="F23" s="222">
        <f>(E23*$K$6)*$K$7</f>
        <v>196.875</v>
      </c>
      <c r="G23" s="455">
        <f>F23+D23</f>
        <v>286.42500000000001</v>
      </c>
      <c r="H23" s="112">
        <f>G23/C23</f>
        <v>0.28786432160804021</v>
      </c>
    </row>
    <row r="24" spans="1:8" x14ac:dyDescent="0.3">
      <c r="A24" s="126" t="s">
        <v>216</v>
      </c>
      <c r="B24" s="212" t="s">
        <v>468</v>
      </c>
      <c r="C24" s="217">
        <v>225</v>
      </c>
      <c r="D24" s="203">
        <f>C24*0.09</f>
        <v>20.25</v>
      </c>
      <c r="E24" s="223">
        <v>0.3</v>
      </c>
      <c r="F24" s="222">
        <f>(E24*$K$6)*$K$7</f>
        <v>39.375</v>
      </c>
      <c r="G24" s="455">
        <f>F24+D24</f>
        <v>59.625</v>
      </c>
      <c r="H24" s="112">
        <f>G24/C24</f>
        <v>0.26500000000000001</v>
      </c>
    </row>
    <row r="25" spans="1:8" x14ac:dyDescent="0.3">
      <c r="A25" s="126" t="s">
        <v>152</v>
      </c>
      <c r="B25" s="212" t="s">
        <v>153</v>
      </c>
      <c r="C25" s="217">
        <v>75</v>
      </c>
      <c r="D25" s="203">
        <f>C25*0.09</f>
        <v>6.75</v>
      </c>
      <c r="E25" s="239">
        <v>0.1</v>
      </c>
      <c r="F25" s="222">
        <f>(E25*$K$6)*$K$7</f>
        <v>13.125</v>
      </c>
      <c r="G25" s="455">
        <f>F25+D25</f>
        <v>19.875</v>
      </c>
      <c r="H25" s="112">
        <f>G25/C25</f>
        <v>0.26500000000000001</v>
      </c>
    </row>
    <row r="26" spans="1:8" x14ac:dyDescent="0.3">
      <c r="A26" s="126" t="s">
        <v>463</v>
      </c>
      <c r="B26" s="212" t="s">
        <v>581</v>
      </c>
      <c r="C26" s="217">
        <v>95</v>
      </c>
      <c r="D26" s="203">
        <f>C26*0.09</f>
        <v>8.5499999999999989</v>
      </c>
      <c r="E26" s="223">
        <v>0.1</v>
      </c>
      <c r="F26" s="222">
        <f>(E26*$K$6)*$K$7</f>
        <v>13.125</v>
      </c>
      <c r="G26" s="455">
        <f>F26+D26</f>
        <v>21.674999999999997</v>
      </c>
      <c r="H26" s="112">
        <f>G26/C26</f>
        <v>0.22815789473684209</v>
      </c>
    </row>
    <row r="27" spans="1:8" x14ac:dyDescent="0.3">
      <c r="A27" s="126" t="s">
        <v>302</v>
      </c>
      <c r="B27" s="212" t="s">
        <v>580</v>
      </c>
      <c r="C27" s="217">
        <v>350</v>
      </c>
      <c r="D27" s="203">
        <f>C27*0.09</f>
        <v>31.5</v>
      </c>
      <c r="E27" s="223">
        <v>0.3</v>
      </c>
      <c r="F27" s="222">
        <f>(E27*$K$6)*$K$7</f>
        <v>39.375</v>
      </c>
      <c r="G27" s="455">
        <f>F27+D27</f>
        <v>70.875</v>
      </c>
      <c r="H27" s="112">
        <f>G27/C27</f>
        <v>0.20250000000000001</v>
      </c>
    </row>
    <row r="28" spans="1:8" x14ac:dyDescent="0.3">
      <c r="A28" s="126" t="s">
        <v>22</v>
      </c>
      <c r="B28" s="212" t="s">
        <v>469</v>
      </c>
      <c r="C28" s="217">
        <v>125</v>
      </c>
      <c r="D28" s="203">
        <f>C28*0.09</f>
        <v>11.25</v>
      </c>
      <c r="E28" s="223">
        <v>0.1</v>
      </c>
      <c r="F28" s="222">
        <f>(E28*$K$6)*$K$7</f>
        <v>13.125</v>
      </c>
      <c r="G28" s="455">
        <f>F28+D28</f>
        <v>24.375</v>
      </c>
      <c r="H28" s="112">
        <f>G28/C28</f>
        <v>0.19500000000000001</v>
      </c>
    </row>
    <row r="29" spans="1:8" x14ac:dyDescent="0.3">
      <c r="A29" s="126" t="s">
        <v>557</v>
      </c>
      <c r="B29" s="212" t="s">
        <v>577</v>
      </c>
      <c r="C29" s="217">
        <v>125</v>
      </c>
      <c r="D29" s="203">
        <f>C29*0.09</f>
        <v>11.25</v>
      </c>
      <c r="E29" s="223">
        <v>0.1</v>
      </c>
      <c r="F29" s="222">
        <f>(E29*$K$6)*$K$7</f>
        <v>13.125</v>
      </c>
      <c r="G29" s="455">
        <f>F29+D29</f>
        <v>24.375</v>
      </c>
      <c r="H29" s="112">
        <f>G29/C29</f>
        <v>0.19500000000000001</v>
      </c>
    </row>
    <row r="30" spans="1:8" x14ac:dyDescent="0.3">
      <c r="A30" s="126" t="s">
        <v>213</v>
      </c>
      <c r="B30" s="212" t="s">
        <v>301</v>
      </c>
      <c r="C30" s="217">
        <v>130</v>
      </c>
      <c r="D30" s="203">
        <f>C30*0.09</f>
        <v>11.7</v>
      </c>
      <c r="E30" s="223">
        <v>0.1</v>
      </c>
      <c r="F30" s="222">
        <f>(E30*$K$6)*$K$7</f>
        <v>13.125</v>
      </c>
      <c r="G30" s="455">
        <f>F30+D30</f>
        <v>24.824999999999999</v>
      </c>
      <c r="H30" s="112">
        <f>G30/C30</f>
        <v>0.19096153846153846</v>
      </c>
    </row>
    <row r="31" spans="1:8" x14ac:dyDescent="0.3">
      <c r="A31" s="126" t="s">
        <v>280</v>
      </c>
      <c r="B31" s="212" t="s">
        <v>583</v>
      </c>
      <c r="C31" s="217">
        <v>395</v>
      </c>
      <c r="D31" s="203">
        <f>C31*0.09</f>
        <v>35.549999999999997</v>
      </c>
      <c r="E31" s="223">
        <v>0.3</v>
      </c>
      <c r="F31" s="222">
        <f>(E31*$K$6)*$K$7</f>
        <v>39.375</v>
      </c>
      <c r="G31" s="455">
        <f>F31+D31</f>
        <v>74.924999999999997</v>
      </c>
      <c r="H31" s="112">
        <f>G31/C31</f>
        <v>0.18968354430379747</v>
      </c>
    </row>
    <row r="32" spans="1:8" x14ac:dyDescent="0.3">
      <c r="A32" s="126" t="s">
        <v>134</v>
      </c>
      <c r="B32" s="212" t="s">
        <v>570</v>
      </c>
      <c r="C32" s="216">
        <v>150</v>
      </c>
      <c r="D32" s="203">
        <f>C32*0.09</f>
        <v>13.5</v>
      </c>
      <c r="E32" s="221">
        <v>0.1</v>
      </c>
      <c r="F32" s="222">
        <f>(E32*$K$6)*$K$7</f>
        <v>13.125</v>
      </c>
      <c r="G32" s="455">
        <f>F32+D32</f>
        <v>26.625</v>
      </c>
      <c r="H32" s="112">
        <f>G32/C32</f>
        <v>0.17749999999999999</v>
      </c>
    </row>
    <row r="33" spans="1:8" x14ac:dyDescent="0.3">
      <c r="A33" s="126" t="s">
        <v>157</v>
      </c>
      <c r="B33" s="212" t="s">
        <v>173</v>
      </c>
      <c r="C33" s="217">
        <v>175</v>
      </c>
      <c r="D33" s="203">
        <f>C33*0.09</f>
        <v>15.75</v>
      </c>
      <c r="E33" s="223">
        <v>0.1</v>
      </c>
      <c r="F33" s="222">
        <f>(E33*$K$6)*$K$7</f>
        <v>13.125</v>
      </c>
      <c r="G33" s="455">
        <f>F33+D33</f>
        <v>28.875</v>
      </c>
      <c r="H33" s="112">
        <f>G33/C33</f>
        <v>0.16500000000000001</v>
      </c>
    </row>
    <row r="34" spans="1:8" x14ac:dyDescent="0.3">
      <c r="A34" s="126" t="s">
        <v>142</v>
      </c>
      <c r="B34" s="212" t="s">
        <v>175</v>
      </c>
      <c r="C34" s="217">
        <v>175</v>
      </c>
      <c r="D34" s="203">
        <f>C34*0.09</f>
        <v>15.75</v>
      </c>
      <c r="E34" s="223">
        <v>0.1</v>
      </c>
      <c r="F34" s="222">
        <f>(E34*$K$6)*$K$7</f>
        <v>13.125</v>
      </c>
      <c r="G34" s="455">
        <f>F34+D34</f>
        <v>28.875</v>
      </c>
      <c r="H34" s="112">
        <f>G34/C34</f>
        <v>0.16500000000000001</v>
      </c>
    </row>
    <row r="35" spans="1:8" x14ac:dyDescent="0.3">
      <c r="A35" s="126" t="s">
        <v>215</v>
      </c>
      <c r="B35" s="212" t="s">
        <v>575</v>
      </c>
      <c r="C35" s="217">
        <v>195</v>
      </c>
      <c r="D35" s="203">
        <f>C35*0.09</f>
        <v>17.55</v>
      </c>
      <c r="E35" s="223">
        <v>0.1</v>
      </c>
      <c r="F35" s="222">
        <f>(E35*$K$6)*$K$7</f>
        <v>13.125</v>
      </c>
      <c r="G35" s="455">
        <f>F35+D35</f>
        <v>30.675000000000001</v>
      </c>
      <c r="H35" s="112">
        <f>G35/C35</f>
        <v>0.15730769230769232</v>
      </c>
    </row>
    <row r="36" spans="1:8" x14ac:dyDescent="0.3">
      <c r="A36" s="126" t="s">
        <v>148</v>
      </c>
      <c r="B36" s="212" t="s">
        <v>149</v>
      </c>
      <c r="C36" s="217">
        <v>195</v>
      </c>
      <c r="D36" s="203">
        <f>C36*0.09</f>
        <v>17.55</v>
      </c>
      <c r="E36" s="223">
        <v>0.1</v>
      </c>
      <c r="F36" s="222">
        <f>(E36*$K$6)*$K$7</f>
        <v>13.125</v>
      </c>
      <c r="G36" s="455">
        <f>F36+D36</f>
        <v>30.675000000000001</v>
      </c>
      <c r="H36" s="112">
        <f>G36/C36</f>
        <v>0.15730769230769232</v>
      </c>
    </row>
    <row r="37" spans="1:8" x14ac:dyDescent="0.3">
      <c r="A37" s="126" t="s">
        <v>249</v>
      </c>
      <c r="B37" s="212" t="s">
        <v>573</v>
      </c>
      <c r="C37" s="217">
        <v>595</v>
      </c>
      <c r="D37" s="203">
        <f>C37*0.09</f>
        <v>53.55</v>
      </c>
      <c r="E37" s="223">
        <v>0.3</v>
      </c>
      <c r="F37" s="222">
        <f>(E37*$K$6)*$K$7</f>
        <v>39.375</v>
      </c>
      <c r="G37" s="455">
        <f>F37+D37</f>
        <v>92.924999999999997</v>
      </c>
      <c r="H37" s="112">
        <f>G37/C37</f>
        <v>0.15617647058823528</v>
      </c>
    </row>
    <row r="38" spans="1:8" ht="15" thickBot="1" x14ac:dyDescent="0.35">
      <c r="A38" s="232" t="s">
        <v>73</v>
      </c>
      <c r="B38" s="233" t="s">
        <v>572</v>
      </c>
      <c r="C38" s="218">
        <v>220</v>
      </c>
      <c r="D38" s="204">
        <f>C38*0.09</f>
        <v>19.8</v>
      </c>
      <c r="E38" s="240">
        <v>0.1</v>
      </c>
      <c r="F38" s="225">
        <f>(E38*$K$6)*$K$7</f>
        <v>13.125</v>
      </c>
      <c r="G38" s="456">
        <f>F38+D38</f>
        <v>32.924999999999997</v>
      </c>
      <c r="H38" s="114">
        <f>G38/C38</f>
        <v>0.14965909090909091</v>
      </c>
    </row>
  </sheetData>
  <autoFilter ref="A4:H4" xr:uid="{19CEDD91-9E72-4CB0-8A85-3399007DF4BD}"/>
  <sortState xmlns:xlrd2="http://schemas.microsoft.com/office/spreadsheetml/2017/richdata2" ref="A16:H38">
    <sortCondition descending="1" ref="H16:H38"/>
  </sortState>
  <mergeCells count="5">
    <mergeCell ref="A1:H1"/>
    <mergeCell ref="J5:K5"/>
    <mergeCell ref="E3:F3"/>
    <mergeCell ref="G3:H3"/>
    <mergeCell ref="C3:D3"/>
  </mergeCells>
  <printOptions horizontalCentered="1"/>
  <pageMargins left="0.25" right="0.25" top="0.75" bottom="0.75" header="0.3" footer="0.3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57D5A-1C87-4A7D-9265-A068610D9139}">
  <sheetPr>
    <tabColor theme="4" tint="-0.249977111117893"/>
    <pageSetUpPr fitToPage="1"/>
  </sheetPr>
  <dimension ref="A1:K34"/>
  <sheetViews>
    <sheetView zoomScaleNormal="100" zoomScaleSheetLayoutView="12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A4" sqref="A4:H28"/>
    </sheetView>
  </sheetViews>
  <sheetFormatPr defaultColWidth="8.88671875" defaultRowHeight="14.4" x14ac:dyDescent="0.3"/>
  <cols>
    <col min="1" max="1" width="8.77734375" style="6" customWidth="1"/>
    <col min="2" max="2" width="43.109375" style="28" bestFit="1" customWidth="1"/>
    <col min="3" max="3" width="12.77734375" style="5" customWidth="1"/>
    <col min="4" max="4" width="12.77734375" style="6" customWidth="1"/>
    <col min="5" max="5" width="12.77734375" style="13" customWidth="1"/>
    <col min="6" max="6" width="12.77734375" style="5" customWidth="1"/>
    <col min="7" max="7" width="12.77734375" style="7" customWidth="1"/>
    <col min="8" max="8" width="12.77734375" style="8" customWidth="1"/>
    <col min="9" max="9" width="8.88671875" style="6"/>
    <col min="10" max="10" width="21.44140625" style="6" bestFit="1" customWidth="1"/>
    <col min="11" max="16384" width="8.88671875" style="6"/>
  </cols>
  <sheetData>
    <row r="1" spans="1:11" ht="24" thickBot="1" x14ac:dyDescent="0.35">
      <c r="A1" s="172" t="s">
        <v>453</v>
      </c>
      <c r="B1" s="173"/>
      <c r="C1" s="173"/>
      <c r="D1" s="173"/>
      <c r="E1" s="173"/>
      <c r="F1" s="173"/>
      <c r="G1" s="173"/>
      <c r="H1" s="174"/>
    </row>
    <row r="2" spans="1:11" ht="12" customHeight="1" thickBot="1" x14ac:dyDescent="0.35">
      <c r="A2" s="190"/>
      <c r="B2" s="190"/>
      <c r="C2" s="61"/>
      <c r="D2" s="61"/>
      <c r="E2" s="61"/>
      <c r="F2" s="61"/>
      <c r="G2" s="61"/>
      <c r="H2" s="61"/>
      <c r="I2" s="181"/>
    </row>
    <row r="3" spans="1:11" ht="24" thickBot="1" x14ac:dyDescent="0.5">
      <c r="A3" s="60"/>
      <c r="B3" s="205"/>
      <c r="C3" s="179" t="s">
        <v>728</v>
      </c>
      <c r="D3" s="180"/>
      <c r="E3" s="179" t="s">
        <v>729</v>
      </c>
      <c r="F3" s="180"/>
      <c r="G3" s="179" t="s">
        <v>730</v>
      </c>
      <c r="H3" s="180"/>
    </row>
    <row r="4" spans="1:11" ht="45.75" customHeight="1" thickBot="1" x14ac:dyDescent="0.35">
      <c r="A4" s="185" t="s">
        <v>0</v>
      </c>
      <c r="B4" s="186" t="s">
        <v>1</v>
      </c>
      <c r="C4" s="234" t="s">
        <v>564</v>
      </c>
      <c r="D4" s="423" t="s">
        <v>565</v>
      </c>
      <c r="E4" s="188" t="s">
        <v>2</v>
      </c>
      <c r="F4" s="422" t="s">
        <v>5</v>
      </c>
      <c r="G4" s="421" t="s">
        <v>7</v>
      </c>
      <c r="H4" s="189" t="s">
        <v>8</v>
      </c>
    </row>
    <row r="5" spans="1:11" ht="15" thickBot="1" x14ac:dyDescent="0.35">
      <c r="A5" s="70" t="s">
        <v>169</v>
      </c>
      <c r="B5" s="399" t="s">
        <v>699</v>
      </c>
      <c r="C5" s="406">
        <v>1095</v>
      </c>
      <c r="D5" s="404">
        <f>C5*0.09</f>
        <v>98.55</v>
      </c>
      <c r="E5" s="286">
        <v>1.7</v>
      </c>
      <c r="F5" s="309">
        <f>(E5*$K$6)*$K$7</f>
        <v>223.125</v>
      </c>
      <c r="G5" s="418">
        <f>F5+D5</f>
        <v>321.67500000000001</v>
      </c>
      <c r="H5" s="71">
        <f>G5/C5</f>
        <v>0.29376712328767124</v>
      </c>
      <c r="J5" s="192" t="s">
        <v>731</v>
      </c>
      <c r="K5" s="193"/>
    </row>
    <row r="6" spans="1:11" ht="15" thickBot="1" x14ac:dyDescent="0.35">
      <c r="A6" s="70" t="s">
        <v>454</v>
      </c>
      <c r="B6" s="399" t="s">
        <v>700</v>
      </c>
      <c r="C6" s="406">
        <v>275</v>
      </c>
      <c r="D6" s="404">
        <f>C6*0.09</f>
        <v>24.75</v>
      </c>
      <c r="E6" s="286">
        <v>0.2</v>
      </c>
      <c r="F6" s="309">
        <f>(E6*$K$6)*$K$7</f>
        <v>26.25</v>
      </c>
      <c r="G6" s="418">
        <f>F6+D6</f>
        <v>51</v>
      </c>
      <c r="H6" s="71">
        <f>G6/C6</f>
        <v>0.18545454545454546</v>
      </c>
      <c r="J6" s="11" t="s">
        <v>65</v>
      </c>
      <c r="K6" s="194">
        <f>'25 Silverado LD'!M6</f>
        <v>175</v>
      </c>
    </row>
    <row r="7" spans="1:11" ht="15" thickBot="1" x14ac:dyDescent="0.35">
      <c r="A7" s="235" t="s">
        <v>471</v>
      </c>
      <c r="B7" s="405" t="s">
        <v>701</v>
      </c>
      <c r="C7" s="407">
        <v>495</v>
      </c>
      <c r="D7" s="413">
        <f>C7*0.09</f>
        <v>44.55</v>
      </c>
      <c r="E7" s="411">
        <v>0.2</v>
      </c>
      <c r="F7" s="416">
        <f>(E7*$K$6)*$K$7</f>
        <v>26.25</v>
      </c>
      <c r="G7" s="419">
        <f>F7+D7</f>
        <v>70.8</v>
      </c>
      <c r="H7" s="236">
        <f>G7/C7</f>
        <v>0.14303030303030304</v>
      </c>
      <c r="J7" s="32" t="s">
        <v>67</v>
      </c>
      <c r="K7" s="33">
        <f>'25 Silverado LD'!M7</f>
        <v>0.75</v>
      </c>
    </row>
    <row r="8" spans="1:11" x14ac:dyDescent="0.3">
      <c r="A8" s="98" t="s">
        <v>10</v>
      </c>
      <c r="B8" s="363" t="s">
        <v>470</v>
      </c>
      <c r="C8" s="408">
        <v>250</v>
      </c>
      <c r="D8" s="356">
        <f>C8*0.09</f>
        <v>22.5</v>
      </c>
      <c r="E8" s="353">
        <v>1</v>
      </c>
      <c r="F8" s="250">
        <f>(E8*$K$6)*$K$7</f>
        <v>131.25</v>
      </c>
      <c r="G8" s="375">
        <f>F8+D8</f>
        <v>153.75</v>
      </c>
      <c r="H8" s="111">
        <f>G8/C8</f>
        <v>0.61499999999999999</v>
      </c>
    </row>
    <row r="9" spans="1:11" x14ac:dyDescent="0.3">
      <c r="A9" s="79" t="s">
        <v>16</v>
      </c>
      <c r="B9" s="246" t="s">
        <v>58</v>
      </c>
      <c r="C9" s="216">
        <v>175</v>
      </c>
      <c r="D9" s="414">
        <f>C9*0.09</f>
        <v>15.75</v>
      </c>
      <c r="E9" s="248">
        <v>0.5</v>
      </c>
      <c r="F9" s="354">
        <f>(E9*$K$6)*$K$7</f>
        <v>65.625</v>
      </c>
      <c r="G9" s="376">
        <f>F9+D9</f>
        <v>81.375</v>
      </c>
      <c r="H9" s="124">
        <f>G9/C9</f>
        <v>0.46500000000000002</v>
      </c>
    </row>
    <row r="10" spans="1:11" x14ac:dyDescent="0.3">
      <c r="A10" s="79" t="s">
        <v>24</v>
      </c>
      <c r="B10" s="246" t="s">
        <v>54</v>
      </c>
      <c r="C10" s="216">
        <v>150</v>
      </c>
      <c r="D10" s="414">
        <f>C10*0.09</f>
        <v>13.5</v>
      </c>
      <c r="E10" s="248">
        <v>0.4</v>
      </c>
      <c r="F10" s="354">
        <f>(E10*$K$6)*$K$7</f>
        <v>52.5</v>
      </c>
      <c r="G10" s="376">
        <f>F10+D10</f>
        <v>66</v>
      </c>
      <c r="H10" s="124">
        <f>G10/C10</f>
        <v>0.44</v>
      </c>
    </row>
    <row r="11" spans="1:11" x14ac:dyDescent="0.3">
      <c r="A11" s="103" t="s">
        <v>20</v>
      </c>
      <c r="B11" s="300" t="s">
        <v>451</v>
      </c>
      <c r="C11" s="216">
        <v>425</v>
      </c>
      <c r="D11" s="414">
        <f>C11*0.09</f>
        <v>38.25</v>
      </c>
      <c r="E11" s="307">
        <v>1</v>
      </c>
      <c r="F11" s="354">
        <f>(E11*$K$6)*$K$7</f>
        <v>131.25</v>
      </c>
      <c r="G11" s="376">
        <f>F11+D11</f>
        <v>169.5</v>
      </c>
      <c r="H11" s="124">
        <f>G11/C11</f>
        <v>0.39882352941176469</v>
      </c>
    </row>
    <row r="12" spans="1:11" x14ac:dyDescent="0.3">
      <c r="A12" s="79" t="s">
        <v>463</v>
      </c>
      <c r="B12" s="246" t="s">
        <v>464</v>
      </c>
      <c r="C12" s="216">
        <v>50</v>
      </c>
      <c r="D12" s="414">
        <f>C12*0.09</f>
        <v>4.5</v>
      </c>
      <c r="E12" s="307">
        <v>0.1</v>
      </c>
      <c r="F12" s="354">
        <f>(E12*$K$6)*$K$7</f>
        <v>13.125</v>
      </c>
      <c r="G12" s="376">
        <f>F12+D12</f>
        <v>17.625</v>
      </c>
      <c r="H12" s="124">
        <f>G12/C12</f>
        <v>0.35249999999999998</v>
      </c>
    </row>
    <row r="13" spans="1:11" x14ac:dyDescent="0.3">
      <c r="A13" s="79" t="s">
        <v>457</v>
      </c>
      <c r="B13" s="246" t="s">
        <v>458</v>
      </c>
      <c r="C13" s="216">
        <v>895</v>
      </c>
      <c r="D13" s="414">
        <f>C13*0.09</f>
        <v>80.55</v>
      </c>
      <c r="E13" s="248">
        <v>1.5</v>
      </c>
      <c r="F13" s="354">
        <f>(E13*$K$6)*$K$7</f>
        <v>196.875</v>
      </c>
      <c r="G13" s="376">
        <f>F13+D13</f>
        <v>277.42500000000001</v>
      </c>
      <c r="H13" s="124">
        <f>G13/C13</f>
        <v>0.30997206703910618</v>
      </c>
    </row>
    <row r="14" spans="1:11" x14ac:dyDescent="0.3">
      <c r="A14" s="79" t="s">
        <v>152</v>
      </c>
      <c r="B14" s="246" t="s">
        <v>460</v>
      </c>
      <c r="C14" s="216">
        <v>75</v>
      </c>
      <c r="D14" s="414">
        <f>C14*0.09</f>
        <v>6.75</v>
      </c>
      <c r="E14" s="248">
        <v>0.1</v>
      </c>
      <c r="F14" s="354">
        <f>(E14*$K$6)*$K$7</f>
        <v>13.125</v>
      </c>
      <c r="G14" s="376">
        <f>F14+D14</f>
        <v>19.875</v>
      </c>
      <c r="H14" s="124">
        <f>G14/C14</f>
        <v>0.26500000000000001</v>
      </c>
    </row>
    <row r="15" spans="1:11" x14ac:dyDescent="0.3">
      <c r="A15" s="103" t="s">
        <v>146</v>
      </c>
      <c r="B15" s="300" t="s">
        <v>456</v>
      </c>
      <c r="C15" s="216">
        <v>95</v>
      </c>
      <c r="D15" s="414">
        <f>C15*0.09</f>
        <v>8.5499999999999989</v>
      </c>
      <c r="E15" s="307">
        <v>0.1</v>
      </c>
      <c r="F15" s="354">
        <f>(E15*$K$6)*$K$7</f>
        <v>13.125</v>
      </c>
      <c r="G15" s="376">
        <f>F15+D15</f>
        <v>21.674999999999997</v>
      </c>
      <c r="H15" s="124">
        <f>G15/C15</f>
        <v>0.22815789473684209</v>
      </c>
    </row>
    <row r="16" spans="1:11" x14ac:dyDescent="0.3">
      <c r="A16" s="79" t="s">
        <v>148</v>
      </c>
      <c r="B16" s="246" t="s">
        <v>149</v>
      </c>
      <c r="C16" s="216">
        <v>195</v>
      </c>
      <c r="D16" s="414">
        <f>C16*0.09</f>
        <v>17.55</v>
      </c>
      <c r="E16" s="248">
        <v>0.2</v>
      </c>
      <c r="F16" s="354">
        <f>(E16*$K$6)*$K$7</f>
        <v>26.25</v>
      </c>
      <c r="G16" s="376">
        <f>F16+D16</f>
        <v>43.8</v>
      </c>
      <c r="H16" s="124">
        <f>G16/C16</f>
        <v>0.22461538461538461</v>
      </c>
    </row>
    <row r="17" spans="1:9" x14ac:dyDescent="0.3">
      <c r="A17" s="79" t="s">
        <v>461</v>
      </c>
      <c r="B17" s="246" t="s">
        <v>462</v>
      </c>
      <c r="C17" s="216">
        <v>995</v>
      </c>
      <c r="D17" s="414">
        <f>C17*0.09</f>
        <v>89.55</v>
      </c>
      <c r="E17" s="248">
        <v>1</v>
      </c>
      <c r="F17" s="354">
        <f>(E17*$K$6)*$K$7</f>
        <v>131.25</v>
      </c>
      <c r="G17" s="376">
        <f>F17+D17</f>
        <v>220.8</v>
      </c>
      <c r="H17" s="124">
        <f>G17/C17</f>
        <v>0.22190954773869348</v>
      </c>
    </row>
    <row r="18" spans="1:9" x14ac:dyDescent="0.3">
      <c r="A18" s="79" t="s">
        <v>22</v>
      </c>
      <c r="B18" s="246" t="s">
        <v>469</v>
      </c>
      <c r="C18" s="216">
        <v>125</v>
      </c>
      <c r="D18" s="414">
        <f>C18*0.09</f>
        <v>11.25</v>
      </c>
      <c r="E18" s="248">
        <v>0.1</v>
      </c>
      <c r="F18" s="354">
        <f>(E18*$K$6)*$K$7</f>
        <v>13.125</v>
      </c>
      <c r="G18" s="376">
        <f>F18+D18</f>
        <v>24.375</v>
      </c>
      <c r="H18" s="124">
        <f>G18/C18</f>
        <v>0.19500000000000001</v>
      </c>
    </row>
    <row r="19" spans="1:9" x14ac:dyDescent="0.3">
      <c r="A19" s="103" t="s">
        <v>213</v>
      </c>
      <c r="B19" s="300" t="s">
        <v>301</v>
      </c>
      <c r="C19" s="216">
        <v>130</v>
      </c>
      <c r="D19" s="414">
        <f>C19*0.09</f>
        <v>11.7</v>
      </c>
      <c r="E19" s="307">
        <v>0.1</v>
      </c>
      <c r="F19" s="354">
        <f>(E19*$K$6)*$K$7</f>
        <v>13.125</v>
      </c>
      <c r="G19" s="376">
        <f>F19+D19</f>
        <v>24.824999999999999</v>
      </c>
      <c r="H19" s="124">
        <f>G19/C19</f>
        <v>0.19096153846153846</v>
      </c>
    </row>
    <row r="20" spans="1:9" x14ac:dyDescent="0.3">
      <c r="A20" s="241" t="s">
        <v>134</v>
      </c>
      <c r="B20" s="242" t="s">
        <v>450</v>
      </c>
      <c r="C20" s="409">
        <v>175</v>
      </c>
      <c r="D20" s="415">
        <f>C20*0.09</f>
        <v>15.75</v>
      </c>
      <c r="E20" s="412">
        <v>0.1</v>
      </c>
      <c r="F20" s="417">
        <f>(E20*$K$6)*$K$7</f>
        <v>13.125</v>
      </c>
      <c r="G20" s="420">
        <f>F20+D20</f>
        <v>28.875</v>
      </c>
      <c r="H20" s="124">
        <f>G20/C20</f>
        <v>0.16500000000000001</v>
      </c>
      <c r="I20" s="51"/>
    </row>
    <row r="21" spans="1:9" x14ac:dyDescent="0.3">
      <c r="A21" s="103" t="s">
        <v>142</v>
      </c>
      <c r="B21" s="300" t="s">
        <v>455</v>
      </c>
      <c r="C21" s="216">
        <v>175</v>
      </c>
      <c r="D21" s="357">
        <f>C21*0.09</f>
        <v>15.75</v>
      </c>
      <c r="E21" s="307">
        <v>0.1</v>
      </c>
      <c r="F21" s="222">
        <f>(E21*$K$6)*$K$7</f>
        <v>13.125</v>
      </c>
      <c r="G21" s="376">
        <f>F21+D21</f>
        <v>28.875</v>
      </c>
      <c r="H21" s="124">
        <f>G21/C21</f>
        <v>0.16500000000000001</v>
      </c>
      <c r="I21" s="51"/>
    </row>
    <row r="22" spans="1:9" x14ac:dyDescent="0.3">
      <c r="A22" s="103" t="s">
        <v>249</v>
      </c>
      <c r="B22" s="300" t="s">
        <v>452</v>
      </c>
      <c r="C22" s="216">
        <v>595</v>
      </c>
      <c r="D22" s="357">
        <f>C22*0.09</f>
        <v>53.55</v>
      </c>
      <c r="E22" s="307">
        <v>0.3</v>
      </c>
      <c r="F22" s="222">
        <f>(E22*$K$6)*$K$7</f>
        <v>39.375</v>
      </c>
      <c r="G22" s="376">
        <f>F22+D22</f>
        <v>92.924999999999997</v>
      </c>
      <c r="H22" s="124">
        <f>G22/C22</f>
        <v>0.15617647058823528</v>
      </c>
      <c r="I22" s="51"/>
    </row>
    <row r="23" spans="1:9" x14ac:dyDescent="0.3">
      <c r="A23" s="79" t="s">
        <v>216</v>
      </c>
      <c r="B23" s="246" t="s">
        <v>468</v>
      </c>
      <c r="C23" s="216">
        <v>225</v>
      </c>
      <c r="D23" s="357">
        <f>C23*0.09</f>
        <v>20.25</v>
      </c>
      <c r="E23" s="248">
        <v>0.1</v>
      </c>
      <c r="F23" s="222">
        <f>(E23*$K$6)*$K$7</f>
        <v>13.125</v>
      </c>
      <c r="G23" s="376">
        <f>F23+D23</f>
        <v>33.375</v>
      </c>
      <c r="H23" s="124">
        <f>G23/C23</f>
        <v>0.14833333333333334</v>
      </c>
      <c r="I23" s="51"/>
    </row>
    <row r="24" spans="1:9" x14ac:dyDescent="0.3">
      <c r="A24" s="79" t="s">
        <v>73</v>
      </c>
      <c r="B24" s="246" t="s">
        <v>459</v>
      </c>
      <c r="C24" s="216">
        <v>250</v>
      </c>
      <c r="D24" s="357">
        <f>C24*0.09</f>
        <v>22.5</v>
      </c>
      <c r="E24" s="248">
        <v>0.1</v>
      </c>
      <c r="F24" s="222">
        <f>(E24*$K$6)*$K$7</f>
        <v>13.125</v>
      </c>
      <c r="G24" s="376">
        <f>F24+D24</f>
        <v>35.625</v>
      </c>
      <c r="H24" s="124">
        <f>G24/C24</f>
        <v>0.14249999999999999</v>
      </c>
      <c r="I24" s="51"/>
    </row>
    <row r="25" spans="1:9" x14ac:dyDescent="0.3">
      <c r="A25" s="103" t="s">
        <v>33</v>
      </c>
      <c r="B25" s="300" t="s">
        <v>154</v>
      </c>
      <c r="C25" s="216">
        <v>525</v>
      </c>
      <c r="D25" s="357">
        <f>C25*0.09</f>
        <v>47.25</v>
      </c>
      <c r="E25" s="307">
        <v>0.2</v>
      </c>
      <c r="F25" s="222">
        <f>(E25*$K$6)*$K$7</f>
        <v>26.25</v>
      </c>
      <c r="G25" s="376">
        <f>F25+D25</f>
        <v>73.5</v>
      </c>
      <c r="H25" s="124">
        <f>G25/C25</f>
        <v>0.14000000000000001</v>
      </c>
      <c r="I25" s="51"/>
    </row>
    <row r="26" spans="1:9" x14ac:dyDescent="0.3">
      <c r="A26" s="103" t="s">
        <v>302</v>
      </c>
      <c r="B26" s="300" t="s">
        <v>303</v>
      </c>
      <c r="C26" s="216">
        <v>295</v>
      </c>
      <c r="D26" s="357">
        <f>C26*0.09</f>
        <v>26.55</v>
      </c>
      <c r="E26" s="307">
        <v>0.1</v>
      </c>
      <c r="F26" s="222">
        <f>(E26*$K$6)*$K$7</f>
        <v>13.125</v>
      </c>
      <c r="G26" s="376">
        <f>F26+D26</f>
        <v>39.674999999999997</v>
      </c>
      <c r="H26" s="124">
        <f>G26/C26</f>
        <v>0.1344915254237288</v>
      </c>
      <c r="I26" s="51"/>
    </row>
    <row r="27" spans="1:9" x14ac:dyDescent="0.3">
      <c r="A27" s="79" t="s">
        <v>274</v>
      </c>
      <c r="B27" s="246" t="s">
        <v>465</v>
      </c>
      <c r="C27" s="216">
        <v>2950</v>
      </c>
      <c r="D27" s="357">
        <f>C27*0.09</f>
        <v>265.5</v>
      </c>
      <c r="E27" s="248">
        <v>0.4</v>
      </c>
      <c r="F27" s="222">
        <f>(E27*$K$6)*$K$7</f>
        <v>52.5</v>
      </c>
      <c r="G27" s="376">
        <f>F27+D27</f>
        <v>318</v>
      </c>
      <c r="H27" s="124">
        <f>G27/C27</f>
        <v>0.10779661016949152</v>
      </c>
      <c r="I27" s="51"/>
    </row>
    <row r="28" spans="1:9" ht="15" thickBot="1" x14ac:dyDescent="0.35">
      <c r="A28" s="81" t="s">
        <v>466</v>
      </c>
      <c r="B28" s="123" t="s">
        <v>467</v>
      </c>
      <c r="C28" s="410">
        <v>2950</v>
      </c>
      <c r="D28" s="358">
        <f>C28*0.09</f>
        <v>265.5</v>
      </c>
      <c r="E28" s="249">
        <v>0.4</v>
      </c>
      <c r="F28" s="225">
        <f>(E28*$K$6)*$K$7</f>
        <v>52.5</v>
      </c>
      <c r="G28" s="377">
        <f>F28+D28</f>
        <v>318</v>
      </c>
      <c r="H28" s="125">
        <f>G28/C28</f>
        <v>0.10779661016949152</v>
      </c>
      <c r="I28" s="51"/>
    </row>
    <row r="29" spans="1:9" x14ac:dyDescent="0.3">
      <c r="I29" s="51"/>
    </row>
    <row r="30" spans="1:9" x14ac:dyDescent="0.3">
      <c r="I30" s="53"/>
    </row>
    <row r="34" spans="6:6" x14ac:dyDescent="0.3">
      <c r="F34" s="52"/>
    </row>
  </sheetData>
  <autoFilter ref="A4:G4" xr:uid="{7DF57D5A-1C87-4A7D-9265-A068610D9139}"/>
  <sortState xmlns:xlrd2="http://schemas.microsoft.com/office/spreadsheetml/2017/richdata2" ref="A8:H28">
    <sortCondition descending="1" ref="H8:H28"/>
  </sortState>
  <mergeCells count="5">
    <mergeCell ref="A1:H1"/>
    <mergeCell ref="J5:K5"/>
    <mergeCell ref="C3:D3"/>
    <mergeCell ref="E3:F3"/>
    <mergeCell ref="G3:H3"/>
  </mergeCells>
  <printOptions horizontalCentered="1"/>
  <pageMargins left="0.25" right="0.25" top="0.75" bottom="0.75" header="0.3" footer="0.3"/>
  <pageSetup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0B422-EF99-4DA4-A61C-611846F23D2E}">
  <sheetPr>
    <tabColor theme="4" tint="-0.249977111117893"/>
    <pageSetUpPr fitToPage="1"/>
  </sheetPr>
  <dimension ref="A1:K49"/>
  <sheetViews>
    <sheetView view="pageBreakPreview" zoomScale="120" zoomScaleNormal="100" zoomScaleSheetLayoutView="120" workbookViewId="0">
      <pane xSplit="8" ySplit="4" topLeftCell="I23" activePane="bottomRight" state="frozen"/>
      <selection pane="topRight" activeCell="I1" sqref="I1"/>
      <selection pane="bottomLeft" activeCell="A5" sqref="A5"/>
      <selection pane="bottomRight" activeCell="A4" sqref="A4:H41"/>
    </sheetView>
  </sheetViews>
  <sheetFormatPr defaultColWidth="18.44140625" defaultRowHeight="14.4" x14ac:dyDescent="0.3"/>
  <cols>
    <col min="1" max="1" width="8.77734375" customWidth="1"/>
    <col min="2" max="2" width="42.88671875" bestFit="1" customWidth="1"/>
    <col min="3" max="3" width="12.77734375" style="58" customWidth="1"/>
    <col min="4" max="8" width="12.77734375" customWidth="1"/>
    <col min="9" max="9" width="9.5546875" customWidth="1"/>
    <col min="10" max="10" width="21.44140625" bestFit="1" customWidth="1"/>
    <col min="11" max="11" width="10.44140625" customWidth="1"/>
  </cols>
  <sheetData>
    <row r="1" spans="1:11" ht="24" thickBot="1" x14ac:dyDescent="0.35">
      <c r="A1" s="172" t="s">
        <v>602</v>
      </c>
      <c r="B1" s="173"/>
      <c r="C1" s="173"/>
      <c r="D1" s="173"/>
      <c r="E1" s="173"/>
      <c r="F1" s="173"/>
      <c r="G1" s="173"/>
      <c r="H1" s="174"/>
    </row>
    <row r="2" spans="1:11" s="6" customFormat="1" ht="12" customHeight="1" thickBot="1" x14ac:dyDescent="0.35">
      <c r="A2" s="190"/>
      <c r="B2" s="190"/>
      <c r="C2" s="61"/>
      <c r="D2" s="61"/>
      <c r="E2" s="61"/>
      <c r="F2" s="61"/>
      <c r="G2" s="61"/>
      <c r="H2" s="61"/>
      <c r="I2" s="175"/>
    </row>
    <row r="3" spans="1:11" ht="24" thickBot="1" x14ac:dyDescent="0.5">
      <c r="A3" s="60"/>
      <c r="B3" s="205"/>
      <c r="C3" s="179" t="s">
        <v>728</v>
      </c>
      <c r="D3" s="180"/>
      <c r="E3" s="179" t="s">
        <v>729</v>
      </c>
      <c r="F3" s="180"/>
      <c r="G3" s="179" t="s">
        <v>730</v>
      </c>
      <c r="H3" s="180"/>
    </row>
    <row r="4" spans="1:11" ht="45.75" customHeight="1" thickBot="1" x14ac:dyDescent="0.35">
      <c r="A4" s="230" t="s">
        <v>0</v>
      </c>
      <c r="B4" s="210" t="s">
        <v>1</v>
      </c>
      <c r="C4" s="234" t="s">
        <v>564</v>
      </c>
      <c r="D4" s="423" t="s">
        <v>565</v>
      </c>
      <c r="E4" s="188" t="s">
        <v>2</v>
      </c>
      <c r="F4" s="422" t="s">
        <v>5</v>
      </c>
      <c r="G4" s="421" t="s">
        <v>7</v>
      </c>
      <c r="H4" s="189" t="s">
        <v>8</v>
      </c>
    </row>
    <row r="5" spans="1:11" ht="15" thickBot="1" x14ac:dyDescent="0.35">
      <c r="A5" s="231" t="s">
        <v>132</v>
      </c>
      <c r="B5" s="424" t="s">
        <v>641</v>
      </c>
      <c r="C5" s="431">
        <v>1050</v>
      </c>
      <c r="D5" s="215">
        <f>C5*0.09</f>
        <v>94.5</v>
      </c>
      <c r="E5" s="219">
        <v>2.1</v>
      </c>
      <c r="F5" s="215">
        <f>(E5*$K$6)*$K$7</f>
        <v>275.625</v>
      </c>
      <c r="G5" s="434">
        <f>F5+D5</f>
        <v>370.125</v>
      </c>
      <c r="H5" s="226">
        <f>G5/C5</f>
        <v>0.35249999999999998</v>
      </c>
      <c r="J5" s="192" t="s">
        <v>731</v>
      </c>
      <c r="K5" s="193"/>
    </row>
    <row r="6" spans="1:11" ht="15" thickBot="1" x14ac:dyDescent="0.35">
      <c r="A6" s="231" t="s">
        <v>616</v>
      </c>
      <c r="B6" s="424" t="s">
        <v>643</v>
      </c>
      <c r="C6" s="431">
        <v>995</v>
      </c>
      <c r="D6" s="215">
        <f>C6*0.09</f>
        <v>89.55</v>
      </c>
      <c r="E6" s="220">
        <v>1.6</v>
      </c>
      <c r="F6" s="215">
        <f>(E6*$K$6)*$K$7</f>
        <v>210</v>
      </c>
      <c r="G6" s="434">
        <f>F6+D6</f>
        <v>299.55</v>
      </c>
      <c r="H6" s="226">
        <f>G6/C6</f>
        <v>0.30105527638190954</v>
      </c>
      <c r="J6" s="11" t="s">
        <v>65</v>
      </c>
      <c r="K6" s="194">
        <f>'25 Silverado LD'!M6</f>
        <v>175</v>
      </c>
    </row>
    <row r="7" spans="1:11" ht="15" thickBot="1" x14ac:dyDescent="0.35">
      <c r="A7" s="231" t="s">
        <v>131</v>
      </c>
      <c r="B7" s="424" t="s">
        <v>719</v>
      </c>
      <c r="C7" s="431">
        <v>1495</v>
      </c>
      <c r="D7" s="215">
        <f>C7*0.09</f>
        <v>134.54999999999998</v>
      </c>
      <c r="E7" s="219">
        <v>2.2000000000000002</v>
      </c>
      <c r="F7" s="215">
        <f>(E7*$K$6)*$K$7</f>
        <v>288.75000000000006</v>
      </c>
      <c r="G7" s="434">
        <f>F7+D7</f>
        <v>423.30000000000007</v>
      </c>
      <c r="H7" s="226">
        <f>G7/C7</f>
        <v>0.28314381270903016</v>
      </c>
      <c r="J7" s="32" t="s">
        <v>67</v>
      </c>
      <c r="K7" s="33">
        <f>'25 Silverado LD'!M7</f>
        <v>0.75</v>
      </c>
    </row>
    <row r="8" spans="1:11" x14ac:dyDescent="0.3">
      <c r="A8" s="231" t="s">
        <v>454</v>
      </c>
      <c r="B8" s="424" t="s">
        <v>640</v>
      </c>
      <c r="C8" s="431">
        <v>1050</v>
      </c>
      <c r="D8" s="215">
        <f>C8*0.09</f>
        <v>94.5</v>
      </c>
      <c r="E8" s="219">
        <v>1.2</v>
      </c>
      <c r="F8" s="215">
        <f>(E8*$K$6)*$K$7</f>
        <v>157.5</v>
      </c>
      <c r="G8" s="434">
        <f>F8+D8</f>
        <v>252</v>
      </c>
      <c r="H8" s="226">
        <f>G8/C8</f>
        <v>0.24</v>
      </c>
    </row>
    <row r="9" spans="1:11" x14ac:dyDescent="0.3">
      <c r="A9" s="231" t="s">
        <v>563</v>
      </c>
      <c r="B9" s="424" t="s">
        <v>720</v>
      </c>
      <c r="C9" s="431">
        <v>2495</v>
      </c>
      <c r="D9" s="215">
        <f>C9*0.09</f>
        <v>224.54999999999998</v>
      </c>
      <c r="E9" s="219">
        <v>2.2999999999999998</v>
      </c>
      <c r="F9" s="215">
        <f>(E9*$K$6)*$K$7</f>
        <v>301.87499999999994</v>
      </c>
      <c r="G9" s="434">
        <f>F9+D9</f>
        <v>526.42499999999995</v>
      </c>
      <c r="H9" s="226">
        <f>G9/C9</f>
        <v>0.21099198396793586</v>
      </c>
    </row>
    <row r="10" spans="1:11" x14ac:dyDescent="0.3">
      <c r="A10" s="231" t="s">
        <v>615</v>
      </c>
      <c r="B10" s="424" t="s">
        <v>642</v>
      </c>
      <c r="C10" s="431">
        <v>1295</v>
      </c>
      <c r="D10" s="215">
        <f>C10*0.09</f>
        <v>116.55</v>
      </c>
      <c r="E10" s="219">
        <v>0.8</v>
      </c>
      <c r="F10" s="215">
        <f>(E10*$K$6)*$K$7</f>
        <v>105</v>
      </c>
      <c r="G10" s="434">
        <f>F10+D10</f>
        <v>221.55</v>
      </c>
      <c r="H10" s="226">
        <f>G10/C10</f>
        <v>0.17108108108108108</v>
      </c>
    </row>
    <row r="11" spans="1:11" x14ac:dyDescent="0.3">
      <c r="A11" s="231" t="s">
        <v>70</v>
      </c>
      <c r="B11" s="424" t="s">
        <v>718</v>
      </c>
      <c r="C11" s="431">
        <v>1095</v>
      </c>
      <c r="D11" s="215">
        <f>C11*0.09</f>
        <v>98.55</v>
      </c>
      <c r="E11" s="219">
        <v>0.6</v>
      </c>
      <c r="F11" s="215">
        <f>(E11*$K$6)*$K$7</f>
        <v>78.75</v>
      </c>
      <c r="G11" s="434">
        <f>F11+D11</f>
        <v>177.3</v>
      </c>
      <c r="H11" s="226">
        <f>G11/C11</f>
        <v>0.16191780821917809</v>
      </c>
    </row>
    <row r="12" spans="1:11" ht="15" thickBot="1" x14ac:dyDescent="0.35">
      <c r="A12" s="486" t="s">
        <v>566</v>
      </c>
      <c r="B12" s="425" t="s">
        <v>639</v>
      </c>
      <c r="C12" s="432">
        <v>550</v>
      </c>
      <c r="D12" s="449">
        <f>C12*0.09</f>
        <v>49.5</v>
      </c>
      <c r="E12" s="436">
        <v>0.3</v>
      </c>
      <c r="F12" s="449">
        <f>(E12*$K$6)*$K$7</f>
        <v>39.375</v>
      </c>
      <c r="G12" s="435">
        <f>F12+D12</f>
        <v>88.875</v>
      </c>
      <c r="H12" s="487">
        <f>G12/C12</f>
        <v>0.16159090909090909</v>
      </c>
    </row>
    <row r="13" spans="1:11" x14ac:dyDescent="0.3">
      <c r="A13" s="55" t="s">
        <v>478</v>
      </c>
      <c r="B13" s="426" t="s">
        <v>608</v>
      </c>
      <c r="C13" s="440" t="s">
        <v>349</v>
      </c>
      <c r="D13" s="441"/>
      <c r="E13" s="441"/>
      <c r="F13" s="441"/>
      <c r="G13" s="441"/>
      <c r="H13" s="442"/>
    </row>
    <row r="14" spans="1:11" x14ac:dyDescent="0.3">
      <c r="A14" s="56" t="s">
        <v>606</v>
      </c>
      <c r="B14" s="427" t="s">
        <v>607</v>
      </c>
      <c r="C14" s="443"/>
      <c r="D14" s="444"/>
      <c r="E14" s="444"/>
      <c r="F14" s="444"/>
      <c r="G14" s="444"/>
      <c r="H14" s="445"/>
    </row>
    <row r="15" spans="1:11" x14ac:dyDescent="0.3">
      <c r="A15" s="56" t="s">
        <v>268</v>
      </c>
      <c r="B15" s="427" t="s">
        <v>611</v>
      </c>
      <c r="C15" s="443"/>
      <c r="D15" s="444"/>
      <c r="E15" s="444"/>
      <c r="F15" s="444"/>
      <c r="G15" s="444"/>
      <c r="H15" s="445"/>
    </row>
    <row r="16" spans="1:11" x14ac:dyDescent="0.3">
      <c r="A16" s="56" t="s">
        <v>609</v>
      </c>
      <c r="B16" s="427" t="s">
        <v>610</v>
      </c>
      <c r="C16" s="443"/>
      <c r="D16" s="444"/>
      <c r="E16" s="444"/>
      <c r="F16" s="444"/>
      <c r="G16" s="444"/>
      <c r="H16" s="445"/>
    </row>
    <row r="17" spans="1:8" x14ac:dyDescent="0.3">
      <c r="A17" s="56" t="s">
        <v>352</v>
      </c>
      <c r="B17" s="427" t="s">
        <v>614</v>
      </c>
      <c r="C17" s="443"/>
      <c r="D17" s="444"/>
      <c r="E17" s="444"/>
      <c r="F17" s="444"/>
      <c r="G17" s="444"/>
      <c r="H17" s="445"/>
    </row>
    <row r="18" spans="1:8" ht="15" thickBot="1" x14ac:dyDescent="0.35">
      <c r="A18" s="57" t="s">
        <v>118</v>
      </c>
      <c r="B18" s="428" t="s">
        <v>119</v>
      </c>
      <c r="C18" s="446"/>
      <c r="D18" s="447"/>
      <c r="E18" s="447"/>
      <c r="F18" s="447"/>
      <c r="G18" s="447"/>
      <c r="H18" s="448"/>
    </row>
    <row r="19" spans="1:8" x14ac:dyDescent="0.3">
      <c r="A19" s="488" t="s">
        <v>16</v>
      </c>
      <c r="B19" s="429" t="s">
        <v>29</v>
      </c>
      <c r="C19" s="433">
        <v>195</v>
      </c>
      <c r="D19" s="450">
        <f>C19*0.09</f>
        <v>17.55</v>
      </c>
      <c r="E19" s="437">
        <v>0.7</v>
      </c>
      <c r="F19" s="354">
        <f>(E19*$K$6)*$K$7</f>
        <v>91.874999999999986</v>
      </c>
      <c r="G19" s="418">
        <f>F19+D19</f>
        <v>109.42499999999998</v>
      </c>
      <c r="H19" s="124">
        <f>G19/C19</f>
        <v>0.56115384615384611</v>
      </c>
    </row>
    <row r="20" spans="1:8" x14ac:dyDescent="0.3">
      <c r="A20" s="126" t="s">
        <v>96</v>
      </c>
      <c r="B20" s="159" t="s">
        <v>619</v>
      </c>
      <c r="C20" s="217">
        <v>325</v>
      </c>
      <c r="D20" s="203">
        <f>C20*0.09</f>
        <v>29.25</v>
      </c>
      <c r="E20" s="438">
        <v>1.1000000000000001</v>
      </c>
      <c r="F20" s="203">
        <f>(E20*$K$6)*$K$7</f>
        <v>144.37500000000003</v>
      </c>
      <c r="G20" s="434">
        <f>F20+D20</f>
        <v>173.62500000000003</v>
      </c>
      <c r="H20" s="119">
        <f>G20/C20</f>
        <v>0.53423076923076929</v>
      </c>
    </row>
    <row r="21" spans="1:8" x14ac:dyDescent="0.3">
      <c r="A21" s="126" t="s">
        <v>10</v>
      </c>
      <c r="B21" s="159" t="s">
        <v>636</v>
      </c>
      <c r="C21" s="217">
        <v>325</v>
      </c>
      <c r="D21" s="203">
        <f>C21*0.09</f>
        <v>29.25</v>
      </c>
      <c r="E21" s="223">
        <v>1</v>
      </c>
      <c r="F21" s="222">
        <f>(E21*$K$6)*$K$7</f>
        <v>131.25</v>
      </c>
      <c r="G21" s="376">
        <f>F21+D21</f>
        <v>160.5</v>
      </c>
      <c r="H21" s="112">
        <f>G21/C21</f>
        <v>0.49384615384615382</v>
      </c>
    </row>
    <row r="22" spans="1:8" x14ac:dyDescent="0.3">
      <c r="A22" s="126" t="s">
        <v>617</v>
      </c>
      <c r="B22" s="159" t="s">
        <v>618</v>
      </c>
      <c r="C22" s="217">
        <v>385</v>
      </c>
      <c r="D22" s="203">
        <f>C22*0.09</f>
        <v>34.65</v>
      </c>
      <c r="E22" s="438">
        <v>1</v>
      </c>
      <c r="F22" s="203">
        <f>(E22*$K$6)*$K$7</f>
        <v>131.25</v>
      </c>
      <c r="G22" s="434">
        <f>F22+D22</f>
        <v>165.9</v>
      </c>
      <c r="H22" s="119">
        <f>G22/C22</f>
        <v>0.43090909090909091</v>
      </c>
    </row>
    <row r="23" spans="1:8" x14ac:dyDescent="0.3">
      <c r="A23" s="126" t="s">
        <v>24</v>
      </c>
      <c r="B23" s="159" t="s">
        <v>54</v>
      </c>
      <c r="C23" s="217">
        <v>195</v>
      </c>
      <c r="D23" s="203">
        <f>C23*0.09</f>
        <v>17.55</v>
      </c>
      <c r="E23" s="439">
        <v>0.5</v>
      </c>
      <c r="F23" s="222">
        <f>(E23*$K$6)*$K$7</f>
        <v>65.625</v>
      </c>
      <c r="G23" s="376">
        <f>F23+D23</f>
        <v>83.174999999999997</v>
      </c>
      <c r="H23" s="112">
        <f>G23/C23</f>
        <v>0.42653846153846153</v>
      </c>
    </row>
    <row r="24" spans="1:8" x14ac:dyDescent="0.3">
      <c r="A24" s="126" t="s">
        <v>249</v>
      </c>
      <c r="B24" s="159" t="s">
        <v>573</v>
      </c>
      <c r="C24" s="217">
        <v>725</v>
      </c>
      <c r="D24" s="203">
        <f>C24*0.09</f>
        <v>65.25</v>
      </c>
      <c r="E24" s="223">
        <v>1</v>
      </c>
      <c r="F24" s="222">
        <f>(E24*$K$6)*$K$7</f>
        <v>131.25</v>
      </c>
      <c r="G24" s="376">
        <f>F24+D24</f>
        <v>196.5</v>
      </c>
      <c r="H24" s="112">
        <f>G24/C24</f>
        <v>0.27103448275862069</v>
      </c>
    </row>
    <row r="25" spans="1:8" x14ac:dyDescent="0.3">
      <c r="A25" s="126" t="s">
        <v>495</v>
      </c>
      <c r="B25" s="159" t="s">
        <v>627</v>
      </c>
      <c r="C25" s="217">
        <v>150</v>
      </c>
      <c r="D25" s="203">
        <f>C25*0.09</f>
        <v>13.5</v>
      </c>
      <c r="E25" s="223">
        <v>0.2</v>
      </c>
      <c r="F25" s="222">
        <f>(E25*$K$6)*$K$7</f>
        <v>26.25</v>
      </c>
      <c r="G25" s="376">
        <f>F25+D25</f>
        <v>39.75</v>
      </c>
      <c r="H25" s="112">
        <f>G25/C25</f>
        <v>0.26500000000000001</v>
      </c>
    </row>
    <row r="26" spans="1:8" x14ac:dyDescent="0.3">
      <c r="A26" s="126" t="s">
        <v>18</v>
      </c>
      <c r="B26" s="159" t="s">
        <v>637</v>
      </c>
      <c r="C26" s="217">
        <v>75</v>
      </c>
      <c r="D26" s="203">
        <f>C26*0.09</f>
        <v>6.75</v>
      </c>
      <c r="E26" s="223">
        <v>0.1</v>
      </c>
      <c r="F26" s="222">
        <f>(E26*$K$6)*$K$7</f>
        <v>13.125</v>
      </c>
      <c r="G26" s="376">
        <f>F26+D26</f>
        <v>19.875</v>
      </c>
      <c r="H26" s="112">
        <f>G26/C26</f>
        <v>0.26500000000000001</v>
      </c>
    </row>
    <row r="27" spans="1:8" x14ac:dyDescent="0.3">
      <c r="A27" s="126" t="s">
        <v>84</v>
      </c>
      <c r="B27" s="159" t="s">
        <v>372</v>
      </c>
      <c r="C27" s="217">
        <v>800</v>
      </c>
      <c r="D27" s="203">
        <f>C27*0.09</f>
        <v>72</v>
      </c>
      <c r="E27" s="223">
        <v>0.7</v>
      </c>
      <c r="F27" s="222">
        <f>(E27*$K$6)*$K$7</f>
        <v>91.874999999999986</v>
      </c>
      <c r="G27" s="376">
        <f>F27+D27</f>
        <v>163.875</v>
      </c>
      <c r="H27" s="112">
        <f>G27/C27</f>
        <v>0.20484374999999999</v>
      </c>
    </row>
    <row r="28" spans="1:8" x14ac:dyDescent="0.3">
      <c r="A28" s="126" t="s">
        <v>22</v>
      </c>
      <c r="B28" s="159" t="s">
        <v>23</v>
      </c>
      <c r="C28" s="217">
        <v>125</v>
      </c>
      <c r="D28" s="203">
        <f>C28*0.09</f>
        <v>11.25</v>
      </c>
      <c r="E28" s="223">
        <v>0.1</v>
      </c>
      <c r="F28" s="222">
        <f>(E28*$K$6)*$K$7</f>
        <v>13.125</v>
      </c>
      <c r="G28" s="376">
        <f>F28+D28</f>
        <v>24.375</v>
      </c>
      <c r="H28" s="112">
        <f>G28/C28</f>
        <v>0.19500000000000001</v>
      </c>
    </row>
    <row r="29" spans="1:8" x14ac:dyDescent="0.3">
      <c r="A29" s="126" t="s">
        <v>73</v>
      </c>
      <c r="B29" s="159" t="s">
        <v>604</v>
      </c>
      <c r="C29" s="217">
        <v>150</v>
      </c>
      <c r="D29" s="203">
        <f>C29*0.09</f>
        <v>13.5</v>
      </c>
      <c r="E29" s="438">
        <v>0.1</v>
      </c>
      <c r="F29" s="203">
        <f>(E29*$K$6)*$K$7</f>
        <v>13.125</v>
      </c>
      <c r="G29" s="434">
        <f>F29+D29</f>
        <v>26.625</v>
      </c>
      <c r="H29" s="119">
        <f>G29/C29</f>
        <v>0.17749999999999999</v>
      </c>
    </row>
    <row r="30" spans="1:8" x14ac:dyDescent="0.3">
      <c r="A30" s="126" t="s">
        <v>623</v>
      </c>
      <c r="B30" s="159" t="s">
        <v>624</v>
      </c>
      <c r="C30" s="217">
        <v>150</v>
      </c>
      <c r="D30" s="203">
        <f>C30*0.09</f>
        <v>13.5</v>
      </c>
      <c r="E30" s="223">
        <v>0.1</v>
      </c>
      <c r="F30" s="222">
        <f>(E30*$K$6)*$K$7</f>
        <v>13.125</v>
      </c>
      <c r="G30" s="376">
        <f>F30+D30</f>
        <v>26.625</v>
      </c>
      <c r="H30" s="112">
        <f>G30/C30</f>
        <v>0.17749999999999999</v>
      </c>
    </row>
    <row r="31" spans="1:8" x14ac:dyDescent="0.3">
      <c r="A31" s="126" t="s">
        <v>632</v>
      </c>
      <c r="B31" s="159" t="s">
        <v>633</v>
      </c>
      <c r="C31" s="217">
        <v>150</v>
      </c>
      <c r="D31" s="203">
        <f>C31*0.09</f>
        <v>13.5</v>
      </c>
      <c r="E31" s="223">
        <v>0.1</v>
      </c>
      <c r="F31" s="222">
        <f>(E31*$K$6)*$K$7</f>
        <v>13.125</v>
      </c>
      <c r="G31" s="376">
        <f>F31+D31</f>
        <v>26.625</v>
      </c>
      <c r="H31" s="112">
        <f>G31/C31</f>
        <v>0.17749999999999999</v>
      </c>
    </row>
    <row r="32" spans="1:8" x14ac:dyDescent="0.3">
      <c r="A32" s="126" t="s">
        <v>157</v>
      </c>
      <c r="B32" s="159" t="s">
        <v>622</v>
      </c>
      <c r="C32" s="217">
        <v>175</v>
      </c>
      <c r="D32" s="203">
        <f>C32*0.09</f>
        <v>15.75</v>
      </c>
      <c r="E32" s="223">
        <v>0.1</v>
      </c>
      <c r="F32" s="222">
        <f>(E32*$K$6)*$K$7</f>
        <v>13.125</v>
      </c>
      <c r="G32" s="376">
        <f>F32+D32</f>
        <v>28.875</v>
      </c>
      <c r="H32" s="112">
        <f>G32/C32</f>
        <v>0.16500000000000001</v>
      </c>
    </row>
    <row r="33" spans="1:8" x14ac:dyDescent="0.3">
      <c r="A33" s="126" t="s">
        <v>634</v>
      </c>
      <c r="B33" s="159" t="s">
        <v>635</v>
      </c>
      <c r="C33" s="217">
        <v>925</v>
      </c>
      <c r="D33" s="203">
        <f>C33*0.09</f>
        <v>83.25</v>
      </c>
      <c r="E33" s="223">
        <v>0.5</v>
      </c>
      <c r="F33" s="222">
        <f>(E33*$K$6)*$K$7</f>
        <v>65.625</v>
      </c>
      <c r="G33" s="376">
        <f>F33+D33</f>
        <v>148.875</v>
      </c>
      <c r="H33" s="112">
        <f>G33/C33</f>
        <v>0.16094594594594594</v>
      </c>
    </row>
    <row r="34" spans="1:8" x14ac:dyDescent="0.3">
      <c r="A34" s="126" t="s">
        <v>625</v>
      </c>
      <c r="B34" s="159" t="s">
        <v>626</v>
      </c>
      <c r="C34" s="217">
        <v>195</v>
      </c>
      <c r="D34" s="203">
        <f>C34*0.09</f>
        <v>17.55</v>
      </c>
      <c r="E34" s="223">
        <v>0.1</v>
      </c>
      <c r="F34" s="222">
        <f>(E34*$K$6)*$K$7</f>
        <v>13.125</v>
      </c>
      <c r="G34" s="376">
        <f>F34+D34</f>
        <v>30.675000000000001</v>
      </c>
      <c r="H34" s="112">
        <f>G34/C34</f>
        <v>0.15730769230769232</v>
      </c>
    </row>
    <row r="35" spans="1:8" x14ac:dyDescent="0.3">
      <c r="A35" s="126" t="s">
        <v>630</v>
      </c>
      <c r="B35" s="159" t="s">
        <v>631</v>
      </c>
      <c r="C35" s="217">
        <v>1199</v>
      </c>
      <c r="D35" s="203">
        <f>C35*0.09</f>
        <v>107.91</v>
      </c>
      <c r="E35" s="223">
        <v>0.5</v>
      </c>
      <c r="F35" s="222">
        <f>(E35*$K$6)*$K$7</f>
        <v>65.625</v>
      </c>
      <c r="G35" s="376">
        <f>F35+D35</f>
        <v>173.535</v>
      </c>
      <c r="H35" s="112">
        <f>G35/C35</f>
        <v>0.14473311092577149</v>
      </c>
    </row>
    <row r="36" spans="1:8" x14ac:dyDescent="0.3">
      <c r="A36" s="126" t="s">
        <v>612</v>
      </c>
      <c r="B36" s="430" t="s">
        <v>613</v>
      </c>
      <c r="C36" s="217">
        <v>1995</v>
      </c>
      <c r="D36" s="203">
        <f>C36*0.09</f>
        <v>179.54999999999998</v>
      </c>
      <c r="E36" s="223">
        <v>0.8</v>
      </c>
      <c r="F36" s="222">
        <f>(E36*$K$6)*$K$7</f>
        <v>105</v>
      </c>
      <c r="G36" s="376">
        <f>F36+D36</f>
        <v>284.54999999999995</v>
      </c>
      <c r="H36" s="112">
        <f>G36/C36</f>
        <v>0.14263157894736839</v>
      </c>
    </row>
    <row r="37" spans="1:8" x14ac:dyDescent="0.3">
      <c r="A37" s="126" t="s">
        <v>73</v>
      </c>
      <c r="B37" s="159" t="s">
        <v>605</v>
      </c>
      <c r="C37" s="217">
        <v>250</v>
      </c>
      <c r="D37" s="203">
        <f>C37*0.09</f>
        <v>22.5</v>
      </c>
      <c r="E37" s="439">
        <v>0.1</v>
      </c>
      <c r="F37" s="222">
        <f>(E37*$K$6)*$K$7</f>
        <v>13.125</v>
      </c>
      <c r="G37" s="376">
        <f>F37+D37</f>
        <v>35.625</v>
      </c>
      <c r="H37" s="112">
        <f>G37/C37</f>
        <v>0.14249999999999999</v>
      </c>
    </row>
    <row r="38" spans="1:8" x14ac:dyDescent="0.3">
      <c r="A38" s="126" t="s">
        <v>603</v>
      </c>
      <c r="B38" s="159" t="s">
        <v>638</v>
      </c>
      <c r="C38" s="217">
        <v>250</v>
      </c>
      <c r="D38" s="203">
        <f>C38*0.09</f>
        <v>22.5</v>
      </c>
      <c r="E38" s="223">
        <v>0.1</v>
      </c>
      <c r="F38" s="222">
        <f>(E38*$K$6)*$K$7</f>
        <v>13.125</v>
      </c>
      <c r="G38" s="376">
        <f>F38+D38</f>
        <v>35.625</v>
      </c>
      <c r="H38" s="112">
        <f>G38/C38</f>
        <v>0.14249999999999999</v>
      </c>
    </row>
    <row r="39" spans="1:8" x14ac:dyDescent="0.3">
      <c r="A39" s="126" t="s">
        <v>628</v>
      </c>
      <c r="B39" s="430" t="s">
        <v>629</v>
      </c>
      <c r="C39" s="217">
        <v>2195</v>
      </c>
      <c r="D39" s="203">
        <f>C39*0.09</f>
        <v>197.54999999999998</v>
      </c>
      <c r="E39" s="223">
        <v>0.8</v>
      </c>
      <c r="F39" s="222">
        <f>(E39*$K$6)*$K$7</f>
        <v>105</v>
      </c>
      <c r="G39" s="376">
        <f>F39+D39</f>
        <v>302.54999999999995</v>
      </c>
      <c r="H39" s="112">
        <f>G39/C39</f>
        <v>0.13783599088838266</v>
      </c>
    </row>
    <row r="40" spans="1:8" x14ac:dyDescent="0.3">
      <c r="A40" s="126" t="s">
        <v>620</v>
      </c>
      <c r="B40" s="159" t="s">
        <v>621</v>
      </c>
      <c r="C40" s="217">
        <v>295</v>
      </c>
      <c r="D40" s="203">
        <f>C40*0.09</f>
        <v>26.55</v>
      </c>
      <c r="E40" s="223">
        <v>0.1</v>
      </c>
      <c r="F40" s="222">
        <f>(E40*$K$6)*$K$7</f>
        <v>13.125</v>
      </c>
      <c r="G40" s="376">
        <f>F40+D40</f>
        <v>39.674999999999997</v>
      </c>
      <c r="H40" s="112">
        <f>G40/C40</f>
        <v>0.1344915254237288</v>
      </c>
    </row>
    <row r="41" spans="1:8" ht="15" thickBot="1" x14ac:dyDescent="0.35">
      <c r="A41" s="232" t="s">
        <v>82</v>
      </c>
      <c r="B41" s="160" t="s">
        <v>362</v>
      </c>
      <c r="C41" s="218">
        <v>1695</v>
      </c>
      <c r="D41" s="204">
        <f>C41*0.09</f>
        <v>152.54999999999998</v>
      </c>
      <c r="E41" s="240">
        <v>0.5</v>
      </c>
      <c r="F41" s="225">
        <f>(E41*$K$6)*$K$7</f>
        <v>65.625</v>
      </c>
      <c r="G41" s="377">
        <f>F41+D41</f>
        <v>218.17499999999998</v>
      </c>
      <c r="H41" s="114">
        <f>G41/C41</f>
        <v>0.12871681415929204</v>
      </c>
    </row>
    <row r="46" spans="1:8" x14ac:dyDescent="0.3">
      <c r="E46" s="6"/>
    </row>
    <row r="47" spans="1:8" x14ac:dyDescent="0.3">
      <c r="E47" s="6"/>
    </row>
    <row r="48" spans="1:8" x14ac:dyDescent="0.3">
      <c r="E48" s="6"/>
    </row>
    <row r="49" spans="5:5" x14ac:dyDescent="0.3">
      <c r="E49" s="6"/>
    </row>
  </sheetData>
  <autoFilter ref="A4:H4" xr:uid="{84F0B422-EF99-4DA4-A61C-611846F23D2E}"/>
  <sortState xmlns:xlrd2="http://schemas.microsoft.com/office/spreadsheetml/2017/richdata2" ref="A5:H12">
    <sortCondition descending="1" ref="H5:H12"/>
  </sortState>
  <mergeCells count="6">
    <mergeCell ref="A1:H1"/>
    <mergeCell ref="J5:K5"/>
    <mergeCell ref="C3:D3"/>
    <mergeCell ref="E3:F3"/>
    <mergeCell ref="G3:H3"/>
    <mergeCell ref="C13:H18"/>
  </mergeCells>
  <printOptions horizontalCentered="1"/>
  <pageMargins left="0.25" right="0.25" top="0.75" bottom="0.75" header="0.3" footer="0.3"/>
  <pageSetup fitToHeight="0" orientation="landscape" r:id="rId1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E0FA8-C8AC-4F3C-9736-61DDEEF235C9}">
  <sheetPr>
    <tabColor theme="4" tint="-0.249977111117893"/>
    <pageSetUpPr fitToPage="1"/>
  </sheetPr>
  <dimension ref="A1:L13"/>
  <sheetViews>
    <sheetView zoomScaleNormal="100" zoomScaleSheetLayoutView="120"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K16" sqref="K16"/>
    </sheetView>
  </sheetViews>
  <sheetFormatPr defaultRowHeight="14.4" x14ac:dyDescent="0.3"/>
  <cols>
    <col min="1" max="1" width="8.77734375" customWidth="1"/>
    <col min="2" max="2" width="49.44140625" bestFit="1" customWidth="1"/>
    <col min="3" max="9" width="12.77734375" customWidth="1"/>
    <col min="11" max="11" width="19.6640625" bestFit="1" customWidth="1"/>
    <col min="12" max="12" width="11.21875" customWidth="1"/>
  </cols>
  <sheetData>
    <row r="1" spans="1:12" ht="24" thickBot="1" x14ac:dyDescent="0.35">
      <c r="A1" s="172" t="s">
        <v>596</v>
      </c>
      <c r="B1" s="173"/>
      <c r="C1" s="173"/>
      <c r="D1" s="173"/>
      <c r="E1" s="173"/>
      <c r="F1" s="173"/>
      <c r="G1" s="173"/>
      <c r="H1" s="173"/>
      <c r="I1" s="174"/>
    </row>
    <row r="2" spans="1:12" s="6" customFormat="1" ht="12" customHeight="1" thickBot="1" x14ac:dyDescent="0.35">
      <c r="A2" s="190"/>
      <c r="B2" s="190"/>
      <c r="C2" s="61"/>
      <c r="D2" s="61"/>
      <c r="E2" s="61"/>
      <c r="F2" s="61"/>
      <c r="G2" s="61"/>
      <c r="H2" s="61"/>
      <c r="I2" s="175"/>
    </row>
    <row r="3" spans="1:12" ht="24" thickBot="1" x14ac:dyDescent="0.35">
      <c r="A3" s="191"/>
      <c r="B3" s="191"/>
      <c r="C3" s="182" t="s">
        <v>728</v>
      </c>
      <c r="D3" s="183"/>
      <c r="E3" s="184"/>
      <c r="F3" s="182" t="s">
        <v>729</v>
      </c>
      <c r="G3" s="184"/>
      <c r="H3" s="182" t="s">
        <v>730</v>
      </c>
      <c r="I3" s="184"/>
    </row>
    <row r="4" spans="1:12" ht="45.75" customHeight="1" thickBot="1" x14ac:dyDescent="0.35">
      <c r="A4" s="185" t="s">
        <v>0</v>
      </c>
      <c r="B4" s="186" t="s">
        <v>1</v>
      </c>
      <c r="C4" s="187" t="s">
        <v>3</v>
      </c>
      <c r="D4" s="14" t="s">
        <v>4</v>
      </c>
      <c r="E4" s="385" t="s">
        <v>6</v>
      </c>
      <c r="F4" s="188" t="s">
        <v>2</v>
      </c>
      <c r="G4" s="386" t="s">
        <v>5</v>
      </c>
      <c r="H4" s="387" t="s">
        <v>7</v>
      </c>
      <c r="I4" s="189" t="s">
        <v>8</v>
      </c>
    </row>
    <row r="5" spans="1:12" ht="15" thickBot="1" x14ac:dyDescent="0.35">
      <c r="A5" s="98" t="s">
        <v>10</v>
      </c>
      <c r="B5" s="363" t="s">
        <v>55</v>
      </c>
      <c r="C5" s="491">
        <v>177</v>
      </c>
      <c r="D5" s="492">
        <v>195</v>
      </c>
      <c r="E5" s="250">
        <f>D5-C5</f>
        <v>18</v>
      </c>
      <c r="F5" s="353">
        <v>1</v>
      </c>
      <c r="G5" s="250">
        <f>(F5*$L$6)*$L$7</f>
        <v>124.25</v>
      </c>
      <c r="H5" s="493">
        <f>G5+E5</f>
        <v>142.25</v>
      </c>
      <c r="I5" s="111">
        <f>H5/C5</f>
        <v>0.8036723163841808</v>
      </c>
      <c r="K5" s="192" t="s">
        <v>731</v>
      </c>
      <c r="L5" s="193"/>
    </row>
    <row r="6" spans="1:12" ht="15" thickBot="1" x14ac:dyDescent="0.35">
      <c r="A6" s="489" t="s">
        <v>600</v>
      </c>
      <c r="B6" s="159" t="s">
        <v>601</v>
      </c>
      <c r="C6" s="451">
        <v>182</v>
      </c>
      <c r="D6" s="54">
        <v>200</v>
      </c>
      <c r="E6" s="222">
        <f>D6-C6</f>
        <v>18</v>
      </c>
      <c r="F6" s="307">
        <v>1</v>
      </c>
      <c r="G6" s="222">
        <f>(F6*$L$6)*$L$7</f>
        <v>124.25</v>
      </c>
      <c r="H6" s="457">
        <f>G6+E6</f>
        <v>142.25</v>
      </c>
      <c r="I6" s="112">
        <f>H6/C6</f>
        <v>0.78159340659340659</v>
      </c>
      <c r="K6" s="11" t="s">
        <v>65</v>
      </c>
      <c r="L6" s="194">
        <f>'25 Blazer'!L6</f>
        <v>175</v>
      </c>
    </row>
    <row r="7" spans="1:12" ht="15" thickBot="1" x14ac:dyDescent="0.35">
      <c r="A7" s="489" t="s">
        <v>27</v>
      </c>
      <c r="B7" s="159" t="s">
        <v>599</v>
      </c>
      <c r="C7" s="451">
        <v>204.75</v>
      </c>
      <c r="D7" s="54">
        <v>225</v>
      </c>
      <c r="E7" s="222">
        <f>D7-C7</f>
        <v>20.25</v>
      </c>
      <c r="F7" s="307">
        <v>0.5</v>
      </c>
      <c r="G7" s="222">
        <f>(F7*$L$6)*$L$7</f>
        <v>62.125</v>
      </c>
      <c r="H7" s="457">
        <f>G7+E7</f>
        <v>82.375</v>
      </c>
      <c r="I7" s="112">
        <f>H7/C7</f>
        <v>0.40231990231990233</v>
      </c>
      <c r="K7" s="199" t="s">
        <v>67</v>
      </c>
      <c r="L7" s="195">
        <v>0.71</v>
      </c>
    </row>
    <row r="8" spans="1:12" x14ac:dyDescent="0.3">
      <c r="A8" s="489" t="s">
        <v>597</v>
      </c>
      <c r="B8" s="159" t="s">
        <v>598</v>
      </c>
      <c r="C8" s="451">
        <v>614.25</v>
      </c>
      <c r="D8" s="54">
        <v>675</v>
      </c>
      <c r="E8" s="222">
        <f>D8-C8</f>
        <v>60.75</v>
      </c>
      <c r="F8" s="307">
        <v>1</v>
      </c>
      <c r="G8" s="222">
        <f>(F8*$L$6)*$L$7</f>
        <v>124.25</v>
      </c>
      <c r="H8" s="457">
        <f>G8+E8</f>
        <v>185</v>
      </c>
      <c r="I8" s="112">
        <f>H8/C8</f>
        <v>0.3011803011803012</v>
      </c>
    </row>
    <row r="9" spans="1:12" ht="15" thickBot="1" x14ac:dyDescent="0.35">
      <c r="A9" s="490" t="s">
        <v>47</v>
      </c>
      <c r="B9" s="160" t="s">
        <v>48</v>
      </c>
      <c r="C9" s="452">
        <v>541.45000000000005</v>
      </c>
      <c r="D9" s="453">
        <v>595</v>
      </c>
      <c r="E9" s="225">
        <f>D9-C9</f>
        <v>53.549999999999955</v>
      </c>
      <c r="F9" s="308">
        <v>0.4</v>
      </c>
      <c r="G9" s="225">
        <f>(F9*$L$6)*$L$7</f>
        <v>49.699999999999996</v>
      </c>
      <c r="H9" s="478">
        <f>G9+E9</f>
        <v>103.24999999999994</v>
      </c>
      <c r="I9" s="114">
        <f>H9/C9</f>
        <v>0.19069166127989645</v>
      </c>
    </row>
    <row r="10" spans="1:12" x14ac:dyDescent="0.3">
      <c r="A10" s="6"/>
      <c r="B10" s="6"/>
      <c r="C10" s="6"/>
      <c r="D10" s="6"/>
      <c r="E10" s="6"/>
      <c r="F10" s="6"/>
      <c r="G10" s="6"/>
      <c r="H10" s="6"/>
      <c r="I10" s="6"/>
    </row>
    <row r="11" spans="1:12" x14ac:dyDescent="0.3">
      <c r="A11" s="6"/>
      <c r="B11" s="6"/>
      <c r="C11" s="6"/>
      <c r="D11" s="6"/>
      <c r="E11" s="6"/>
      <c r="F11" s="6"/>
      <c r="G11" s="6"/>
      <c r="H11" s="6"/>
      <c r="I11" s="6"/>
    </row>
    <row r="12" spans="1:12" x14ac:dyDescent="0.3">
      <c r="A12" s="6"/>
      <c r="B12" s="6"/>
      <c r="C12" s="6"/>
      <c r="D12" s="6"/>
      <c r="E12" s="6"/>
      <c r="F12" s="6"/>
      <c r="G12" s="6"/>
      <c r="H12" s="6"/>
      <c r="I12" s="6"/>
    </row>
    <row r="13" spans="1:12" x14ac:dyDescent="0.3">
      <c r="A13" s="6"/>
      <c r="B13" s="6"/>
      <c r="C13" s="6"/>
      <c r="D13" s="6"/>
      <c r="E13" s="6"/>
      <c r="F13" s="6"/>
      <c r="G13" s="6"/>
      <c r="H13" s="6"/>
      <c r="I13" s="6"/>
    </row>
  </sheetData>
  <autoFilter ref="B4:I4" xr:uid="{755E0FA8-C8AC-4F3C-9736-61DDEEF235C9}"/>
  <sortState xmlns:xlrd2="http://schemas.microsoft.com/office/spreadsheetml/2017/richdata2" ref="A5:I9">
    <sortCondition descending="1" ref="I5:I9"/>
  </sortState>
  <mergeCells count="5">
    <mergeCell ref="A1:I1"/>
    <mergeCell ref="K5:L5"/>
    <mergeCell ref="C3:E3"/>
    <mergeCell ref="F3:G3"/>
    <mergeCell ref="H3:I3"/>
  </mergeCells>
  <printOptions horizontalCentered="1"/>
  <pageMargins left="0.25" right="0.25" top="0.75" bottom="0.75" header="0.3" footer="0.3"/>
  <pageSetup scale="90" fitToHeight="0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  <pageSetUpPr fitToPage="1"/>
  </sheetPr>
  <dimension ref="A1:R50"/>
  <sheetViews>
    <sheetView zoomScaleNormal="100" zoomScaleSheetLayoutView="12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K34" sqref="K34"/>
    </sheetView>
  </sheetViews>
  <sheetFormatPr defaultColWidth="9.109375" defaultRowHeight="14.4" x14ac:dyDescent="0.3"/>
  <cols>
    <col min="1" max="1" width="11.88671875" style="6" bestFit="1" customWidth="1"/>
    <col min="2" max="2" width="8.77734375" style="6" customWidth="1"/>
    <col min="3" max="3" width="49.44140625" style="6" bestFit="1" customWidth="1"/>
    <col min="4" max="6" width="12.77734375" style="5" customWidth="1"/>
    <col min="7" max="7" width="12.77734375" style="13" customWidth="1"/>
    <col min="8" max="8" width="12.77734375" style="5" customWidth="1"/>
    <col min="9" max="9" width="12.77734375" style="10" customWidth="1"/>
    <col min="10" max="10" width="12.77734375" style="8" customWidth="1"/>
    <col min="12" max="12" width="21.44140625" bestFit="1" customWidth="1"/>
  </cols>
  <sheetData>
    <row r="1" spans="1:16" ht="24" thickBot="1" x14ac:dyDescent="0.35">
      <c r="A1" s="172" t="s">
        <v>375</v>
      </c>
      <c r="B1" s="173"/>
      <c r="C1" s="173"/>
      <c r="D1" s="173"/>
      <c r="E1" s="173"/>
      <c r="F1" s="173"/>
      <c r="G1" s="173"/>
      <c r="H1" s="173"/>
      <c r="I1" s="173"/>
      <c r="J1" s="174"/>
    </row>
    <row r="2" spans="1:16" ht="12" customHeight="1" thickBot="1" x14ac:dyDescent="0.35">
      <c r="A2" s="190"/>
      <c r="B2" s="190"/>
      <c r="C2" s="190"/>
      <c r="D2" s="61"/>
      <c r="E2" s="61"/>
      <c r="F2" s="61"/>
      <c r="G2" s="61"/>
      <c r="H2" s="61"/>
      <c r="I2" s="61"/>
      <c r="J2" s="175"/>
    </row>
    <row r="3" spans="1:16" ht="24" thickBot="1" x14ac:dyDescent="0.35">
      <c r="A3" s="191"/>
      <c r="B3" s="191"/>
      <c r="C3" s="191"/>
      <c r="D3" s="182" t="s">
        <v>728</v>
      </c>
      <c r="E3" s="183"/>
      <c r="F3" s="184"/>
      <c r="G3" s="182" t="s">
        <v>729</v>
      </c>
      <c r="H3" s="184"/>
      <c r="I3" s="182" t="s">
        <v>730</v>
      </c>
      <c r="J3" s="184"/>
    </row>
    <row r="4" spans="1:16" ht="45.75" customHeight="1" thickBot="1" x14ac:dyDescent="0.35">
      <c r="A4" s="185" t="s">
        <v>525</v>
      </c>
      <c r="B4" s="185" t="s">
        <v>0</v>
      </c>
      <c r="C4" s="186" t="s">
        <v>1</v>
      </c>
      <c r="D4" s="187" t="s">
        <v>3</v>
      </c>
      <c r="E4" s="14" t="s">
        <v>4</v>
      </c>
      <c r="F4" s="385" t="s">
        <v>6</v>
      </c>
      <c r="G4" s="188" t="s">
        <v>2</v>
      </c>
      <c r="H4" s="386" t="s">
        <v>5</v>
      </c>
      <c r="I4" s="387" t="s">
        <v>7</v>
      </c>
      <c r="J4" s="189" t="s">
        <v>8</v>
      </c>
    </row>
    <row r="5" spans="1:16" ht="15" thickBot="1" x14ac:dyDescent="0.35">
      <c r="A5" s="73"/>
      <c r="B5" s="16" t="s">
        <v>9</v>
      </c>
      <c r="C5" s="298" t="s">
        <v>656</v>
      </c>
      <c r="D5" s="302">
        <v>500</v>
      </c>
      <c r="E5" s="41">
        <v>550</v>
      </c>
      <c r="F5" s="309">
        <f>E5-D5</f>
        <v>50</v>
      </c>
      <c r="G5" s="305">
        <v>1.8</v>
      </c>
      <c r="H5" s="309">
        <f>(G5*$M$6)*$M$7</f>
        <v>236.25</v>
      </c>
      <c r="I5" s="458">
        <f>H5+F5</f>
        <v>286.25</v>
      </c>
      <c r="J5" s="71">
        <f>I5/D5</f>
        <v>0.57250000000000001</v>
      </c>
      <c r="L5" s="207" t="s">
        <v>731</v>
      </c>
      <c r="M5" s="208"/>
    </row>
    <row r="6" spans="1:16" ht="15" thickBot="1" x14ac:dyDescent="0.35">
      <c r="A6" s="73"/>
      <c r="B6" s="16" t="s">
        <v>528</v>
      </c>
      <c r="C6" s="298" t="s">
        <v>654</v>
      </c>
      <c r="D6" s="302">
        <v>905.45</v>
      </c>
      <c r="E6" s="41">
        <v>995</v>
      </c>
      <c r="F6" s="309">
        <f>E6-D6</f>
        <v>89.549999999999955</v>
      </c>
      <c r="G6" s="306">
        <v>1.6</v>
      </c>
      <c r="H6" s="309">
        <f>(G6*$M$6)*$M$7</f>
        <v>210</v>
      </c>
      <c r="I6" s="458">
        <f>H6+F6</f>
        <v>299.54999999999995</v>
      </c>
      <c r="J6" s="71">
        <f>I6/D6</f>
        <v>0.33082997404605435</v>
      </c>
      <c r="L6" s="11" t="s">
        <v>65</v>
      </c>
      <c r="M6" s="194">
        <f>'25 Silverado LD'!M6</f>
        <v>175</v>
      </c>
    </row>
    <row r="7" spans="1:16" ht="15" thickBot="1" x14ac:dyDescent="0.35">
      <c r="A7" s="73"/>
      <c r="B7" s="16" t="s">
        <v>131</v>
      </c>
      <c r="C7" s="298" t="s">
        <v>657</v>
      </c>
      <c r="D7" s="162">
        <v>487</v>
      </c>
      <c r="E7" s="44">
        <v>535</v>
      </c>
      <c r="F7" s="309">
        <f>E7-D7</f>
        <v>48</v>
      </c>
      <c r="G7" s="306">
        <v>0.7</v>
      </c>
      <c r="H7" s="309">
        <f>(G7*$M$6)*$M$7</f>
        <v>91.874999999999986</v>
      </c>
      <c r="I7" s="458">
        <f>H7+F7</f>
        <v>139.875</v>
      </c>
      <c r="J7" s="71">
        <f>I7/D7</f>
        <v>0.28721765913757702</v>
      </c>
      <c r="L7" s="32" t="s">
        <v>67</v>
      </c>
      <c r="M7" s="195">
        <f>'25 Silverado LD'!M7</f>
        <v>0.75</v>
      </c>
    </row>
    <row r="8" spans="1:16" x14ac:dyDescent="0.3">
      <c r="A8" s="73"/>
      <c r="B8" s="16" t="s">
        <v>66</v>
      </c>
      <c r="C8" s="298" t="s">
        <v>655</v>
      </c>
      <c r="D8" s="162">
        <v>1019</v>
      </c>
      <c r="E8" s="44">
        <v>1120</v>
      </c>
      <c r="F8" s="309">
        <f>E8-D8</f>
        <v>101</v>
      </c>
      <c r="G8" s="306">
        <v>1.4</v>
      </c>
      <c r="H8" s="309">
        <f>(G8*$M$6)*$M$7</f>
        <v>183.74999999999997</v>
      </c>
      <c r="I8" s="458">
        <f>H8+F8</f>
        <v>284.75</v>
      </c>
      <c r="J8" s="71">
        <f>I8/D8</f>
        <v>0.27944062806673209</v>
      </c>
      <c r="P8" s="152">
        <f>M6*(1-M7)</f>
        <v>43.75</v>
      </c>
    </row>
    <row r="9" spans="1:16" x14ac:dyDescent="0.3">
      <c r="A9" s="73"/>
      <c r="B9" s="16" t="s">
        <v>70</v>
      </c>
      <c r="C9" s="298" t="s">
        <v>652</v>
      </c>
      <c r="D9" s="162">
        <v>1815.45</v>
      </c>
      <c r="E9" s="44">
        <v>1995</v>
      </c>
      <c r="F9" s="309">
        <f>E9-D9</f>
        <v>179.54999999999995</v>
      </c>
      <c r="G9" s="306">
        <v>1.6</v>
      </c>
      <c r="H9" s="309">
        <f>(G9*$M$6)*$M$7</f>
        <v>210</v>
      </c>
      <c r="I9" s="458">
        <f>H9+F9</f>
        <v>389.54999999999995</v>
      </c>
      <c r="J9" s="71">
        <f>I9/D9</f>
        <v>0.21457489878542507</v>
      </c>
    </row>
    <row r="10" spans="1:16" x14ac:dyDescent="0.3">
      <c r="A10" s="73"/>
      <c r="B10" s="16" t="s">
        <v>68</v>
      </c>
      <c r="C10" s="298" t="s">
        <v>653</v>
      </c>
      <c r="D10" s="162">
        <v>1360.45</v>
      </c>
      <c r="E10" s="44">
        <v>1495</v>
      </c>
      <c r="F10" s="309">
        <f>E10-D10</f>
        <v>134.54999999999995</v>
      </c>
      <c r="G10" s="306">
        <v>0.9</v>
      </c>
      <c r="H10" s="309">
        <f>(G10*$M$6)*$M$7</f>
        <v>118.125</v>
      </c>
      <c r="I10" s="458">
        <f>H10+F10</f>
        <v>252.67499999999995</v>
      </c>
      <c r="J10" s="71">
        <f>I10/D10</f>
        <v>0.18572898673233118</v>
      </c>
    </row>
    <row r="11" spans="1:16" x14ac:dyDescent="0.3">
      <c r="A11" s="473"/>
      <c r="B11" s="43" t="s">
        <v>644</v>
      </c>
      <c r="C11" s="299" t="s">
        <v>646</v>
      </c>
      <c r="D11" s="310" t="s">
        <v>349</v>
      </c>
      <c r="E11" s="149"/>
      <c r="F11" s="149"/>
      <c r="G11" s="149"/>
      <c r="H11" s="149"/>
      <c r="I11" s="149"/>
      <c r="J11" s="474"/>
    </row>
    <row r="12" spans="1:16" x14ac:dyDescent="0.3">
      <c r="A12" s="473"/>
      <c r="B12" s="43" t="s">
        <v>24</v>
      </c>
      <c r="C12" s="299" t="s">
        <v>347</v>
      </c>
      <c r="D12" s="311"/>
      <c r="E12" s="150"/>
      <c r="F12" s="150"/>
      <c r="G12" s="150"/>
      <c r="H12" s="150"/>
      <c r="I12" s="150"/>
      <c r="J12" s="475"/>
    </row>
    <row r="13" spans="1:16" x14ac:dyDescent="0.3">
      <c r="A13" s="473"/>
      <c r="B13" s="43" t="s">
        <v>249</v>
      </c>
      <c r="C13" s="299" t="s">
        <v>645</v>
      </c>
      <c r="D13" s="311"/>
      <c r="E13" s="150"/>
      <c r="F13" s="150"/>
      <c r="G13" s="150"/>
      <c r="H13" s="150"/>
      <c r="I13" s="150"/>
      <c r="J13" s="475"/>
    </row>
    <row r="14" spans="1:16" ht="14.25" customHeight="1" x14ac:dyDescent="0.3">
      <c r="A14" s="473"/>
      <c r="B14" s="43" t="s">
        <v>80</v>
      </c>
      <c r="C14" s="299" t="s">
        <v>348</v>
      </c>
      <c r="D14" s="311"/>
      <c r="E14" s="150"/>
      <c r="F14" s="150"/>
      <c r="G14" s="150"/>
      <c r="H14" s="150"/>
      <c r="I14" s="150"/>
      <c r="J14" s="475"/>
    </row>
    <row r="15" spans="1:16" x14ac:dyDescent="0.3">
      <c r="A15" s="473"/>
      <c r="B15" s="43" t="s">
        <v>118</v>
      </c>
      <c r="C15" s="299" t="s">
        <v>346</v>
      </c>
      <c r="D15" s="311"/>
      <c r="E15" s="150"/>
      <c r="F15" s="150"/>
      <c r="G15" s="150"/>
      <c r="H15" s="150"/>
      <c r="I15" s="150"/>
      <c r="J15" s="475"/>
    </row>
    <row r="16" spans="1:16" x14ac:dyDescent="0.3">
      <c r="A16" s="473"/>
      <c r="B16" s="43" t="s">
        <v>84</v>
      </c>
      <c r="C16" s="299" t="s">
        <v>372</v>
      </c>
      <c r="D16" s="312"/>
      <c r="E16" s="151"/>
      <c r="F16" s="151"/>
      <c r="G16" s="151"/>
      <c r="H16" s="151"/>
      <c r="I16" s="151"/>
      <c r="J16" s="476"/>
    </row>
    <row r="17" spans="1:10" x14ac:dyDescent="0.3">
      <c r="A17" s="79" t="s">
        <v>529</v>
      </c>
      <c r="B17" s="18" t="s">
        <v>16</v>
      </c>
      <c r="C17" s="246" t="s">
        <v>17</v>
      </c>
      <c r="D17" s="303">
        <v>141.05000000000001</v>
      </c>
      <c r="E17" s="42">
        <v>155</v>
      </c>
      <c r="F17" s="222">
        <f>E17-D17</f>
        <v>13.949999999999989</v>
      </c>
      <c r="G17" s="248">
        <v>0.8</v>
      </c>
      <c r="H17" s="222">
        <f>(G17*$M$6)*$M$7</f>
        <v>105</v>
      </c>
      <c r="I17" s="457">
        <f>H17+F17</f>
        <v>118.94999999999999</v>
      </c>
      <c r="J17" s="112">
        <f>I17/D17</f>
        <v>0.84331797235023032</v>
      </c>
    </row>
    <row r="18" spans="1:10" x14ac:dyDescent="0.3">
      <c r="A18" s="79" t="s">
        <v>530</v>
      </c>
      <c r="B18" s="18" t="s">
        <v>16</v>
      </c>
      <c r="C18" s="246" t="s">
        <v>17</v>
      </c>
      <c r="D18" s="303">
        <v>159</v>
      </c>
      <c r="E18" s="42">
        <v>175</v>
      </c>
      <c r="F18" s="222">
        <f>E18-D18</f>
        <v>16</v>
      </c>
      <c r="G18" s="248">
        <v>0.8</v>
      </c>
      <c r="H18" s="222">
        <f>(G18*$M$6)*$M$7</f>
        <v>105</v>
      </c>
      <c r="I18" s="457">
        <f>H18+F18</f>
        <v>121</v>
      </c>
      <c r="J18" s="112">
        <f>I18/D18</f>
        <v>0.76100628930817615</v>
      </c>
    </row>
    <row r="19" spans="1:10" x14ac:dyDescent="0.3">
      <c r="A19" s="79"/>
      <c r="B19" s="18" t="s">
        <v>10</v>
      </c>
      <c r="C19" s="246" t="s">
        <v>50</v>
      </c>
      <c r="D19" s="303">
        <v>204.75</v>
      </c>
      <c r="E19" s="42">
        <v>225</v>
      </c>
      <c r="F19" s="222">
        <f>E19-D19</f>
        <v>20.25</v>
      </c>
      <c r="G19" s="248">
        <v>1</v>
      </c>
      <c r="H19" s="222">
        <f>(G19*$M$6)*$M$7</f>
        <v>131.25</v>
      </c>
      <c r="I19" s="457">
        <f>H19+F19</f>
        <v>151.5</v>
      </c>
      <c r="J19" s="112">
        <f>I19/D19</f>
        <v>0.73992673992673996</v>
      </c>
    </row>
    <row r="20" spans="1:10" x14ac:dyDescent="0.3">
      <c r="A20" s="79"/>
      <c r="B20" s="18" t="s">
        <v>223</v>
      </c>
      <c r="C20" s="246" t="s">
        <v>224</v>
      </c>
      <c r="D20" s="303">
        <v>182</v>
      </c>
      <c r="E20" s="42">
        <v>200</v>
      </c>
      <c r="F20" s="222">
        <f>E20-D20</f>
        <v>18</v>
      </c>
      <c r="G20" s="248">
        <v>0.5</v>
      </c>
      <c r="H20" s="222">
        <f>(G20*$M$6)*$M$7</f>
        <v>65.625</v>
      </c>
      <c r="I20" s="457">
        <f>H20+F20</f>
        <v>83.625</v>
      </c>
      <c r="J20" s="112">
        <f>I20/D20</f>
        <v>0.45947802197802196</v>
      </c>
    </row>
    <row r="21" spans="1:10" x14ac:dyDescent="0.3">
      <c r="A21" s="79" t="s">
        <v>526</v>
      </c>
      <c r="B21" s="18" t="s">
        <v>102</v>
      </c>
      <c r="C21" s="246" t="s">
        <v>227</v>
      </c>
      <c r="D21" s="303">
        <v>136.5</v>
      </c>
      <c r="E21" s="42">
        <v>150</v>
      </c>
      <c r="F21" s="222">
        <f>E21-D21</f>
        <v>13.5</v>
      </c>
      <c r="G21" s="248">
        <v>0.2</v>
      </c>
      <c r="H21" s="222">
        <f>(G21*$M$6)*$M$7</f>
        <v>26.25</v>
      </c>
      <c r="I21" s="457">
        <f>H21+F21</f>
        <v>39.75</v>
      </c>
      <c r="J21" s="112">
        <f>I21/D21</f>
        <v>0.29120879120879123</v>
      </c>
    </row>
    <row r="22" spans="1:10" x14ac:dyDescent="0.3">
      <c r="A22" s="79"/>
      <c r="B22" s="18" t="s">
        <v>268</v>
      </c>
      <c r="C22" s="300" t="s">
        <v>345</v>
      </c>
      <c r="D22" s="303">
        <v>209</v>
      </c>
      <c r="E22" s="42">
        <v>230</v>
      </c>
      <c r="F22" s="222">
        <f>E22-D22</f>
        <v>21</v>
      </c>
      <c r="G22" s="307">
        <v>0.3</v>
      </c>
      <c r="H22" s="222">
        <f>(G22*$M$6)*$M$7</f>
        <v>39.375</v>
      </c>
      <c r="I22" s="457">
        <f>H22+F22</f>
        <v>60.375</v>
      </c>
      <c r="J22" s="112">
        <f>I22/D22</f>
        <v>0.2888755980861244</v>
      </c>
    </row>
    <row r="23" spans="1:10" x14ac:dyDescent="0.3">
      <c r="A23" s="79"/>
      <c r="B23" s="18" t="s">
        <v>51</v>
      </c>
      <c r="C23" s="246" t="s">
        <v>52</v>
      </c>
      <c r="D23" s="303">
        <v>501</v>
      </c>
      <c r="E23" s="42">
        <v>550</v>
      </c>
      <c r="F23" s="222">
        <f>E23-D23</f>
        <v>49</v>
      </c>
      <c r="G23" s="248">
        <v>0.5</v>
      </c>
      <c r="H23" s="222">
        <f>(G23*$M$6)*$M$7</f>
        <v>65.625</v>
      </c>
      <c r="I23" s="457">
        <f>H23+F23</f>
        <v>114.625</v>
      </c>
      <c r="J23" s="112">
        <f>I23/D23</f>
        <v>0.22879241516966067</v>
      </c>
    </row>
    <row r="24" spans="1:10" x14ac:dyDescent="0.3">
      <c r="A24" s="79" t="s">
        <v>526</v>
      </c>
      <c r="B24" s="18" t="s">
        <v>86</v>
      </c>
      <c r="C24" s="246" t="s">
        <v>101</v>
      </c>
      <c r="D24" s="303">
        <v>450.45</v>
      </c>
      <c r="E24" s="42">
        <v>495</v>
      </c>
      <c r="F24" s="222">
        <f>E24-D24</f>
        <v>44.550000000000011</v>
      </c>
      <c r="G24" s="248">
        <v>0.4</v>
      </c>
      <c r="H24" s="222">
        <f>(G24*$M$6)*$M$7</f>
        <v>52.5</v>
      </c>
      <c r="I24" s="457">
        <f>H24+F24</f>
        <v>97.050000000000011</v>
      </c>
      <c r="J24" s="112">
        <f>I24/D24</f>
        <v>0.21545121545121548</v>
      </c>
    </row>
    <row r="25" spans="1:10" x14ac:dyDescent="0.3">
      <c r="A25" s="79"/>
      <c r="B25" s="18" t="s">
        <v>82</v>
      </c>
      <c r="C25" s="246" t="s">
        <v>226</v>
      </c>
      <c r="D25" s="303">
        <v>1360.45</v>
      </c>
      <c r="E25" s="42">
        <v>1495</v>
      </c>
      <c r="F25" s="222">
        <f>E25-D25</f>
        <v>134.54999999999995</v>
      </c>
      <c r="G25" s="248">
        <v>1.2</v>
      </c>
      <c r="H25" s="222">
        <f>(G25*$M$6)*$M$7</f>
        <v>157.5</v>
      </c>
      <c r="I25" s="457">
        <f>H25+F25</f>
        <v>292.04999999999995</v>
      </c>
      <c r="J25" s="112">
        <f>I25/D25</f>
        <v>0.21467161600940862</v>
      </c>
    </row>
    <row r="26" spans="1:10" x14ac:dyDescent="0.3">
      <c r="A26" s="79" t="s">
        <v>527</v>
      </c>
      <c r="B26" s="18" t="s">
        <v>86</v>
      </c>
      <c r="C26" s="301" t="s">
        <v>101</v>
      </c>
      <c r="D26" s="303">
        <v>523</v>
      </c>
      <c r="E26" s="42">
        <v>575</v>
      </c>
      <c r="F26" s="222">
        <f>E26-D26</f>
        <v>52</v>
      </c>
      <c r="G26" s="248">
        <v>0.4</v>
      </c>
      <c r="H26" s="222">
        <f>(G26*$M$6)*$M$7</f>
        <v>52.5</v>
      </c>
      <c r="I26" s="457">
        <f>H26+F26</f>
        <v>104.5</v>
      </c>
      <c r="J26" s="112">
        <f>I26/D26</f>
        <v>0.19980879541108987</v>
      </c>
    </row>
    <row r="27" spans="1:10" x14ac:dyDescent="0.3">
      <c r="A27" s="79" t="s">
        <v>527</v>
      </c>
      <c r="B27" s="18" t="s">
        <v>102</v>
      </c>
      <c r="C27" s="246" t="s">
        <v>227</v>
      </c>
      <c r="D27" s="303">
        <v>268.45</v>
      </c>
      <c r="E27" s="42">
        <v>295</v>
      </c>
      <c r="F27" s="222">
        <f>E27-D27</f>
        <v>26.550000000000011</v>
      </c>
      <c r="G27" s="248">
        <v>0.2</v>
      </c>
      <c r="H27" s="222">
        <f>(G27*$M$6)*$M$7</f>
        <v>26.25</v>
      </c>
      <c r="I27" s="457">
        <f>H27+F27</f>
        <v>52.800000000000011</v>
      </c>
      <c r="J27" s="112">
        <f>I27/D27</f>
        <v>0.1966846712609425</v>
      </c>
    </row>
    <row r="28" spans="1:10" x14ac:dyDescent="0.3">
      <c r="A28" s="79" t="s">
        <v>526</v>
      </c>
      <c r="B28" s="18" t="s">
        <v>73</v>
      </c>
      <c r="C28" s="246" t="s">
        <v>231</v>
      </c>
      <c r="D28" s="303">
        <v>136.5</v>
      </c>
      <c r="E28" s="42">
        <v>150</v>
      </c>
      <c r="F28" s="222">
        <f>E28-D28</f>
        <v>13.5</v>
      </c>
      <c r="G28" s="248">
        <v>0.1</v>
      </c>
      <c r="H28" s="222">
        <f>(G28*$M$6)*$M$7</f>
        <v>13.125</v>
      </c>
      <c r="I28" s="457">
        <f>H28+F28</f>
        <v>26.625</v>
      </c>
      <c r="J28" s="112">
        <f>I28/D28</f>
        <v>0.19505494505494506</v>
      </c>
    </row>
    <row r="29" spans="1:10" x14ac:dyDescent="0.3">
      <c r="A29" s="79"/>
      <c r="B29" s="18" t="s">
        <v>71</v>
      </c>
      <c r="C29" s="246" t="s">
        <v>225</v>
      </c>
      <c r="D29" s="303">
        <v>683</v>
      </c>
      <c r="E29" s="42">
        <v>750</v>
      </c>
      <c r="F29" s="222">
        <f>E29-D29</f>
        <v>67</v>
      </c>
      <c r="G29" s="248">
        <v>0.5</v>
      </c>
      <c r="H29" s="222">
        <f>(G29*$M$6)*$M$7</f>
        <v>65.625</v>
      </c>
      <c r="I29" s="457">
        <f>H29+F29</f>
        <v>132.625</v>
      </c>
      <c r="J29" s="112">
        <f>I29/D29</f>
        <v>0.19418008784773061</v>
      </c>
    </row>
    <row r="30" spans="1:10" x14ac:dyDescent="0.3">
      <c r="A30" s="79"/>
      <c r="B30" s="18" t="s">
        <v>90</v>
      </c>
      <c r="C30" s="246" t="s">
        <v>91</v>
      </c>
      <c r="D30" s="303">
        <v>141</v>
      </c>
      <c r="E30" s="42">
        <v>155</v>
      </c>
      <c r="F30" s="222">
        <f>E30-D30</f>
        <v>14</v>
      </c>
      <c r="G30" s="248">
        <v>0.1</v>
      </c>
      <c r="H30" s="222">
        <f>(G30*$M$6)*$M$7</f>
        <v>13.125</v>
      </c>
      <c r="I30" s="457">
        <f>H30+F30</f>
        <v>27.125</v>
      </c>
      <c r="J30" s="112">
        <f>I30/D30</f>
        <v>0.19237588652482268</v>
      </c>
    </row>
    <row r="31" spans="1:10" x14ac:dyDescent="0.3">
      <c r="A31" s="79" t="s">
        <v>526</v>
      </c>
      <c r="B31" s="18" t="s">
        <v>78</v>
      </c>
      <c r="C31" s="301" t="s">
        <v>106</v>
      </c>
      <c r="D31" s="303">
        <v>632.45000000000005</v>
      </c>
      <c r="E31" s="42">
        <v>695</v>
      </c>
      <c r="F31" s="222">
        <f>E31-D31</f>
        <v>62.549999999999955</v>
      </c>
      <c r="G31" s="248">
        <v>0.4</v>
      </c>
      <c r="H31" s="222">
        <f>(G31*$M$6)*$M$7</f>
        <v>52.5</v>
      </c>
      <c r="I31" s="457">
        <f>H31+F31</f>
        <v>115.04999999999995</v>
      </c>
      <c r="J31" s="112">
        <f>I31/D31</f>
        <v>0.18191161356628974</v>
      </c>
    </row>
    <row r="32" spans="1:10" x14ac:dyDescent="0.3">
      <c r="A32" s="79" t="s">
        <v>526</v>
      </c>
      <c r="B32" s="18" t="s">
        <v>228</v>
      </c>
      <c r="C32" s="246" t="s">
        <v>229</v>
      </c>
      <c r="D32" s="303">
        <v>632.45000000000005</v>
      </c>
      <c r="E32" s="42">
        <v>695</v>
      </c>
      <c r="F32" s="222">
        <f>E32-D32</f>
        <v>62.549999999999955</v>
      </c>
      <c r="G32" s="248">
        <v>0.4</v>
      </c>
      <c r="H32" s="222">
        <f>(G32*$M$6)*$M$7</f>
        <v>52.5</v>
      </c>
      <c r="I32" s="457">
        <f>H32+F32</f>
        <v>115.04999999999995</v>
      </c>
      <c r="J32" s="112">
        <f>I32/D32</f>
        <v>0.18191161356628974</v>
      </c>
    </row>
    <row r="33" spans="1:18" x14ac:dyDescent="0.3">
      <c r="A33" s="79" t="s">
        <v>526</v>
      </c>
      <c r="B33" s="18" t="s">
        <v>94</v>
      </c>
      <c r="C33" s="301" t="s">
        <v>110</v>
      </c>
      <c r="D33" s="303">
        <v>682.5</v>
      </c>
      <c r="E33" s="42">
        <v>750</v>
      </c>
      <c r="F33" s="222">
        <f>E33-D33</f>
        <v>67.5</v>
      </c>
      <c r="G33" s="248">
        <v>0.4</v>
      </c>
      <c r="H33" s="222">
        <f>(G33*$M$6)*$M$7</f>
        <v>52.5</v>
      </c>
      <c r="I33" s="457">
        <f>H33+F33</f>
        <v>120</v>
      </c>
      <c r="J33" s="112">
        <f>I33/D33</f>
        <v>0.17582417582417584</v>
      </c>
    </row>
    <row r="34" spans="1:18" x14ac:dyDescent="0.3">
      <c r="A34" s="79"/>
      <c r="B34" s="18" t="s">
        <v>76</v>
      </c>
      <c r="C34" s="301" t="s">
        <v>105</v>
      </c>
      <c r="D34" s="303">
        <v>723</v>
      </c>
      <c r="E34" s="42">
        <v>795</v>
      </c>
      <c r="F34" s="222">
        <f>E34-D34</f>
        <v>72</v>
      </c>
      <c r="G34" s="248">
        <v>0.4</v>
      </c>
      <c r="H34" s="222">
        <f>(G34*$M$6)*$M$7</f>
        <v>52.5</v>
      </c>
      <c r="I34" s="457">
        <f>H34+F34</f>
        <v>124.5</v>
      </c>
      <c r="J34" s="112">
        <f>I34/D34</f>
        <v>0.17219917012448133</v>
      </c>
    </row>
    <row r="35" spans="1:18" x14ac:dyDescent="0.3">
      <c r="A35" s="79" t="s">
        <v>527</v>
      </c>
      <c r="B35" s="18" t="s">
        <v>228</v>
      </c>
      <c r="C35" s="246" t="s">
        <v>229</v>
      </c>
      <c r="D35" s="303">
        <v>723</v>
      </c>
      <c r="E35" s="42">
        <v>795</v>
      </c>
      <c r="F35" s="222">
        <f>E35-D35</f>
        <v>72</v>
      </c>
      <c r="G35" s="248">
        <v>0.4</v>
      </c>
      <c r="H35" s="222">
        <f>(G35*$M$6)*$M$7</f>
        <v>52.5</v>
      </c>
      <c r="I35" s="457">
        <f>H35+F35</f>
        <v>124.5</v>
      </c>
      <c r="J35" s="112">
        <f>I35/D35</f>
        <v>0.17219917012448133</v>
      </c>
      <c r="R35" s="6"/>
    </row>
    <row r="36" spans="1:18" x14ac:dyDescent="0.3">
      <c r="A36" s="79" t="s">
        <v>526</v>
      </c>
      <c r="B36" s="18" t="s">
        <v>92</v>
      </c>
      <c r="C36" s="246" t="s">
        <v>230</v>
      </c>
      <c r="D36" s="303">
        <v>773.5</v>
      </c>
      <c r="E36" s="42">
        <v>850</v>
      </c>
      <c r="F36" s="222">
        <f>E36-D36</f>
        <v>76.5</v>
      </c>
      <c r="G36" s="248">
        <v>0.4</v>
      </c>
      <c r="H36" s="222">
        <f>(G36*$M$6)*$M$7</f>
        <v>52.5</v>
      </c>
      <c r="I36" s="457">
        <f>H36+F36</f>
        <v>129</v>
      </c>
      <c r="J36" s="112">
        <f>I36/D36</f>
        <v>0.16677440206851971</v>
      </c>
    </row>
    <row r="37" spans="1:18" x14ac:dyDescent="0.3">
      <c r="A37" s="79" t="s">
        <v>527</v>
      </c>
      <c r="B37" s="18" t="s">
        <v>92</v>
      </c>
      <c r="C37" s="246" t="s">
        <v>230</v>
      </c>
      <c r="D37" s="303">
        <v>773.5</v>
      </c>
      <c r="E37" s="42">
        <v>850</v>
      </c>
      <c r="F37" s="222">
        <f>E37-D37</f>
        <v>76.5</v>
      </c>
      <c r="G37" s="248">
        <v>0.4</v>
      </c>
      <c r="H37" s="222">
        <f>(G37*$M$6)*$M$7</f>
        <v>52.5</v>
      </c>
      <c r="I37" s="457">
        <f>H37+F37</f>
        <v>129</v>
      </c>
      <c r="J37" s="112">
        <f>I37/D37</f>
        <v>0.16677440206851971</v>
      </c>
    </row>
    <row r="38" spans="1:18" x14ac:dyDescent="0.3">
      <c r="A38" s="79" t="s">
        <v>527</v>
      </c>
      <c r="B38" s="18" t="s">
        <v>78</v>
      </c>
      <c r="C38" s="301" t="s">
        <v>106</v>
      </c>
      <c r="D38" s="303">
        <v>774</v>
      </c>
      <c r="E38" s="42">
        <v>850</v>
      </c>
      <c r="F38" s="222">
        <f>E38-D38</f>
        <v>76</v>
      </c>
      <c r="G38" s="248">
        <v>0.4</v>
      </c>
      <c r="H38" s="222">
        <f>(G38*$M$6)*$M$7</f>
        <v>52.5</v>
      </c>
      <c r="I38" s="457">
        <f>H38+F38</f>
        <v>128.5</v>
      </c>
      <c r="J38" s="112">
        <f>I38/D38</f>
        <v>0.16602067183462532</v>
      </c>
    </row>
    <row r="39" spans="1:18" x14ac:dyDescent="0.3">
      <c r="A39" s="79" t="s">
        <v>527</v>
      </c>
      <c r="B39" s="18" t="s">
        <v>73</v>
      </c>
      <c r="C39" s="246" t="s">
        <v>231</v>
      </c>
      <c r="D39" s="303">
        <v>200</v>
      </c>
      <c r="E39" s="42">
        <v>220</v>
      </c>
      <c r="F39" s="222">
        <f>E39-D39</f>
        <v>20</v>
      </c>
      <c r="G39" s="248">
        <v>0.1</v>
      </c>
      <c r="H39" s="222">
        <f>(G39*$M$6)*$M$7</f>
        <v>13.125</v>
      </c>
      <c r="I39" s="457">
        <f>H39+F39</f>
        <v>33.125</v>
      </c>
      <c r="J39" s="112">
        <f>I39/D39</f>
        <v>0.16562499999999999</v>
      </c>
    </row>
    <row r="40" spans="1:18" x14ac:dyDescent="0.3">
      <c r="A40" s="79" t="s">
        <v>527</v>
      </c>
      <c r="B40" s="18" t="s">
        <v>94</v>
      </c>
      <c r="C40" s="301" t="s">
        <v>110</v>
      </c>
      <c r="D40" s="303">
        <v>815</v>
      </c>
      <c r="E40" s="42">
        <v>895</v>
      </c>
      <c r="F40" s="222">
        <f>E40-D40</f>
        <v>80</v>
      </c>
      <c r="G40" s="248">
        <v>0.4</v>
      </c>
      <c r="H40" s="222">
        <f>(G40*$M$6)*$M$7</f>
        <v>52.5</v>
      </c>
      <c r="I40" s="457">
        <f>H40+F40</f>
        <v>132.5</v>
      </c>
      <c r="J40" s="112">
        <f>I40/D40</f>
        <v>0.16257668711656442</v>
      </c>
    </row>
    <row r="41" spans="1:18" x14ac:dyDescent="0.3">
      <c r="A41" s="79"/>
      <c r="B41" s="18" t="s">
        <v>115</v>
      </c>
      <c r="C41" s="301" t="s">
        <v>232</v>
      </c>
      <c r="D41" s="303">
        <v>841.75</v>
      </c>
      <c r="E41" s="42">
        <v>925</v>
      </c>
      <c r="F41" s="222">
        <f>E41-D41</f>
        <v>83.25</v>
      </c>
      <c r="G41" s="248">
        <v>0.4</v>
      </c>
      <c r="H41" s="222">
        <f>(G41*$M$6)*$M$7</f>
        <v>52.5</v>
      </c>
      <c r="I41" s="457">
        <f>H41+F41</f>
        <v>135.75</v>
      </c>
      <c r="J41" s="112">
        <f>I41/D41</f>
        <v>0.16127116127116128</v>
      </c>
    </row>
    <row r="42" spans="1:18" x14ac:dyDescent="0.3">
      <c r="A42" s="79"/>
      <c r="B42" s="18" t="s">
        <v>47</v>
      </c>
      <c r="C42" s="301" t="s">
        <v>235</v>
      </c>
      <c r="D42" s="303">
        <v>1178.45</v>
      </c>
      <c r="E42" s="42">
        <v>1295</v>
      </c>
      <c r="F42" s="222">
        <f>E42-D42</f>
        <v>116.54999999999995</v>
      </c>
      <c r="G42" s="248">
        <v>0.4</v>
      </c>
      <c r="H42" s="222">
        <f>(G42*$M$6)*$M$7</f>
        <v>52.5</v>
      </c>
      <c r="I42" s="457">
        <f>H42+F42</f>
        <v>169.04999999999995</v>
      </c>
      <c r="J42" s="112">
        <f>I42/D42</f>
        <v>0.1434511434511434</v>
      </c>
      <c r="M42">
        <v>15</v>
      </c>
    </row>
    <row r="43" spans="1:18" x14ac:dyDescent="0.3">
      <c r="A43" s="79"/>
      <c r="B43" s="18" t="s">
        <v>233</v>
      </c>
      <c r="C43" s="246" t="s">
        <v>234</v>
      </c>
      <c r="D43" s="303">
        <v>296</v>
      </c>
      <c r="E43" s="42">
        <v>325</v>
      </c>
      <c r="F43" s="222">
        <f>E43-D43</f>
        <v>29</v>
      </c>
      <c r="G43" s="248">
        <v>0.1</v>
      </c>
      <c r="H43" s="222">
        <f>(G43*$M$6)*$M$7</f>
        <v>13.125</v>
      </c>
      <c r="I43" s="457">
        <f>H43+F43</f>
        <v>42.125</v>
      </c>
      <c r="J43" s="112">
        <f>I43/D43</f>
        <v>0.1423141891891892</v>
      </c>
    </row>
    <row r="44" spans="1:18" x14ac:dyDescent="0.3">
      <c r="A44" s="79"/>
      <c r="B44" s="18" t="s">
        <v>236</v>
      </c>
      <c r="C44" s="246" t="s">
        <v>237</v>
      </c>
      <c r="D44" s="303">
        <v>2684.5</v>
      </c>
      <c r="E44" s="42">
        <v>2950</v>
      </c>
      <c r="F44" s="222">
        <f>E44-D44</f>
        <v>265.5</v>
      </c>
      <c r="G44" s="248">
        <v>0.8</v>
      </c>
      <c r="H44" s="222">
        <f>(G44*$M$6)*$M$7</f>
        <v>105</v>
      </c>
      <c r="I44" s="457">
        <f>H44+F44</f>
        <v>370.5</v>
      </c>
      <c r="J44" s="112">
        <f>I44/D44</f>
        <v>0.13801452784503632</v>
      </c>
    </row>
    <row r="45" spans="1:18" x14ac:dyDescent="0.3">
      <c r="A45" s="79"/>
      <c r="B45" s="18" t="s">
        <v>238</v>
      </c>
      <c r="C45" s="246" t="s">
        <v>239</v>
      </c>
      <c r="D45" s="303">
        <v>2725</v>
      </c>
      <c r="E45" s="42">
        <v>2995</v>
      </c>
      <c r="F45" s="222">
        <f>E45-D45</f>
        <v>270</v>
      </c>
      <c r="G45" s="248">
        <v>0.8</v>
      </c>
      <c r="H45" s="222">
        <f>(G45*$M$6)*$M$7</f>
        <v>105</v>
      </c>
      <c r="I45" s="457">
        <f>H45+F45</f>
        <v>375</v>
      </c>
      <c r="J45" s="112">
        <f>I45/D45</f>
        <v>0.13761467889908258</v>
      </c>
    </row>
    <row r="46" spans="1:18" x14ac:dyDescent="0.3">
      <c r="A46" s="79"/>
      <c r="B46" s="18" t="s">
        <v>445</v>
      </c>
      <c r="C46" s="246" t="s">
        <v>446</v>
      </c>
      <c r="D46" s="303">
        <v>2816.45</v>
      </c>
      <c r="E46" s="42">
        <v>3095</v>
      </c>
      <c r="F46" s="222">
        <f>E46-D46</f>
        <v>278.55000000000018</v>
      </c>
      <c r="G46" s="248">
        <v>0.8</v>
      </c>
      <c r="H46" s="222">
        <f>(G46*$M$6)*$M$7</f>
        <v>105</v>
      </c>
      <c r="I46" s="457">
        <f>H46+F46</f>
        <v>383.55000000000018</v>
      </c>
      <c r="J46" s="112">
        <f>I46/D46</f>
        <v>0.13618207317722672</v>
      </c>
    </row>
    <row r="47" spans="1:18" ht="28.8" x14ac:dyDescent="0.3">
      <c r="A47" s="79"/>
      <c r="B47" s="18" t="s">
        <v>240</v>
      </c>
      <c r="C47" s="301" t="s">
        <v>241</v>
      </c>
      <c r="D47" s="303">
        <v>3048</v>
      </c>
      <c r="E47" s="42">
        <v>3350</v>
      </c>
      <c r="F47" s="222">
        <f>E47-D47</f>
        <v>302</v>
      </c>
      <c r="G47" s="248">
        <v>0.8</v>
      </c>
      <c r="H47" s="222">
        <f>(G47*$M$6)*$M$7</f>
        <v>105</v>
      </c>
      <c r="I47" s="457">
        <f>H47+F47</f>
        <v>407</v>
      </c>
      <c r="J47" s="112">
        <f>I47/D47</f>
        <v>0.13353018372703412</v>
      </c>
    </row>
    <row r="48" spans="1:18" x14ac:dyDescent="0.3">
      <c r="A48" s="79"/>
      <c r="B48" s="18" t="s">
        <v>447</v>
      </c>
      <c r="C48" s="246" t="s">
        <v>448</v>
      </c>
      <c r="D48" s="303">
        <v>3139.5</v>
      </c>
      <c r="E48" s="42">
        <v>3450</v>
      </c>
      <c r="F48" s="222">
        <f>E48-D48</f>
        <v>310.5</v>
      </c>
      <c r="G48" s="248">
        <v>0.8</v>
      </c>
      <c r="H48" s="222">
        <f>(G48*$M$6)*$M$7</f>
        <v>105</v>
      </c>
      <c r="I48" s="457">
        <f>H48+F48</f>
        <v>415.5</v>
      </c>
      <c r="J48" s="112">
        <f>I48/D48</f>
        <v>0.13234591495461059</v>
      </c>
    </row>
    <row r="49" spans="1:10" ht="15" thickBot="1" x14ac:dyDescent="0.35">
      <c r="A49" s="81"/>
      <c r="B49" s="477" t="s">
        <v>128</v>
      </c>
      <c r="C49" s="123" t="s">
        <v>242</v>
      </c>
      <c r="D49" s="304">
        <v>591.5</v>
      </c>
      <c r="E49" s="113">
        <v>650</v>
      </c>
      <c r="F49" s="225">
        <f>E49-D49</f>
        <v>58.5</v>
      </c>
      <c r="G49" s="308">
        <v>0.1</v>
      </c>
      <c r="H49" s="225">
        <f>(G49*$M$6)*$M$7</f>
        <v>13.125</v>
      </c>
      <c r="I49" s="478">
        <f>H49+F49</f>
        <v>71.625</v>
      </c>
      <c r="J49" s="114">
        <f>I49/D49</f>
        <v>0.12109044801352493</v>
      </c>
    </row>
    <row r="50" spans="1:10" x14ac:dyDescent="0.3">
      <c r="C50" s="13"/>
      <c r="F50" s="10"/>
      <c r="G50" s="5"/>
      <c r="I50" s="8"/>
      <c r="J50"/>
    </row>
  </sheetData>
  <autoFilter ref="A4:J4" xr:uid="{00000000-0001-0000-0800-000000000000}"/>
  <sortState xmlns:xlrd2="http://schemas.microsoft.com/office/spreadsheetml/2017/richdata2" ref="A5:J10">
    <sortCondition descending="1" ref="J5:J10"/>
  </sortState>
  <mergeCells count="5">
    <mergeCell ref="D3:F3"/>
    <mergeCell ref="G3:H3"/>
    <mergeCell ref="I3:J3"/>
    <mergeCell ref="D11:J16"/>
    <mergeCell ref="A1:J1"/>
  </mergeCells>
  <phoneticPr fontId="4" type="noConversion"/>
  <printOptions horizontalCentered="1"/>
  <pageMargins left="0.25" right="0.25" top="0.75" bottom="0.75" header="0.3" footer="0.3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  <pageSetUpPr fitToPage="1"/>
  </sheetPr>
  <dimension ref="A1:L40"/>
  <sheetViews>
    <sheetView zoomScaleNormal="100" zoomScaleSheetLayoutView="120"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J27" sqref="J27"/>
    </sheetView>
  </sheetViews>
  <sheetFormatPr defaultRowHeight="14.4" x14ac:dyDescent="0.3"/>
  <cols>
    <col min="1" max="1" width="8.77734375" customWidth="1"/>
    <col min="2" max="2" width="35.5546875" bestFit="1" customWidth="1"/>
    <col min="3" max="4" width="12.77734375" style="5" customWidth="1"/>
    <col min="5" max="5" width="12.77734375" style="6" customWidth="1"/>
    <col min="6" max="6" width="12.77734375" style="12" customWidth="1"/>
    <col min="7" max="7" width="12.77734375" style="5" customWidth="1"/>
    <col min="8" max="8" width="12.77734375" style="7" customWidth="1"/>
    <col min="9" max="9" width="12.77734375" style="8" customWidth="1"/>
    <col min="11" max="11" width="21.44140625" bestFit="1" customWidth="1"/>
  </cols>
  <sheetData>
    <row r="1" spans="1:12" ht="24" thickBot="1" x14ac:dyDescent="0.5">
      <c r="A1" s="227" t="s">
        <v>378</v>
      </c>
      <c r="B1" s="228"/>
      <c r="C1" s="228"/>
      <c r="D1" s="228"/>
      <c r="E1" s="228"/>
      <c r="F1" s="228"/>
      <c r="G1" s="228"/>
      <c r="H1" s="228"/>
      <c r="I1" s="229"/>
    </row>
    <row r="2" spans="1:12" ht="12" customHeight="1" thickBot="1" x14ac:dyDescent="0.35">
      <c r="A2" s="190"/>
      <c r="B2" s="190"/>
      <c r="C2" s="61"/>
      <c r="D2" s="61"/>
      <c r="E2" s="61"/>
      <c r="F2" s="61"/>
      <c r="G2" s="61"/>
      <c r="H2" s="61"/>
      <c r="I2" s="175"/>
    </row>
    <row r="3" spans="1:12" ht="24" thickBot="1" x14ac:dyDescent="0.35">
      <c r="A3" s="191"/>
      <c r="B3" s="191"/>
      <c r="C3" s="182" t="s">
        <v>728</v>
      </c>
      <c r="D3" s="183"/>
      <c r="E3" s="184"/>
      <c r="F3" s="182" t="s">
        <v>729</v>
      </c>
      <c r="G3" s="184"/>
      <c r="H3" s="182" t="s">
        <v>730</v>
      </c>
      <c r="I3" s="184"/>
    </row>
    <row r="4" spans="1:12" ht="45.75" customHeight="1" thickBot="1" x14ac:dyDescent="0.35">
      <c r="A4" s="185" t="s">
        <v>0</v>
      </c>
      <c r="B4" s="186" t="s">
        <v>1</v>
      </c>
      <c r="C4" s="187" t="s">
        <v>3</v>
      </c>
      <c r="D4" s="14" t="s">
        <v>4</v>
      </c>
      <c r="E4" s="385" t="s">
        <v>6</v>
      </c>
      <c r="F4" s="188" t="s">
        <v>2</v>
      </c>
      <c r="G4" s="386" t="s">
        <v>5</v>
      </c>
      <c r="H4" s="387" t="s">
        <v>7</v>
      </c>
      <c r="I4" s="189" t="s">
        <v>8</v>
      </c>
    </row>
    <row r="5" spans="1:12" ht="15.75" customHeight="1" thickBot="1" x14ac:dyDescent="0.35">
      <c r="A5" s="479" t="s">
        <v>14</v>
      </c>
      <c r="B5" s="313" t="s">
        <v>716</v>
      </c>
      <c r="C5" s="316">
        <v>814</v>
      </c>
      <c r="D5" s="68">
        <v>895</v>
      </c>
      <c r="E5" s="268">
        <f>D5-C5</f>
        <v>81</v>
      </c>
      <c r="F5" s="322">
        <v>2.1</v>
      </c>
      <c r="G5" s="291">
        <f>(F5*$L$6)*$L$7</f>
        <v>275.625</v>
      </c>
      <c r="H5" s="459">
        <f>G5+E5</f>
        <v>356.625</v>
      </c>
      <c r="I5" s="72">
        <f>H5/C5</f>
        <v>0.43811425061425063</v>
      </c>
      <c r="K5" s="207" t="s">
        <v>731</v>
      </c>
      <c r="L5" s="208"/>
    </row>
    <row r="6" spans="1:12" ht="15.75" customHeight="1" thickBot="1" x14ac:dyDescent="0.35">
      <c r="A6" s="479" t="s">
        <v>9</v>
      </c>
      <c r="B6" s="313" t="s">
        <v>714</v>
      </c>
      <c r="C6" s="317">
        <v>956</v>
      </c>
      <c r="D6" s="47">
        <v>1050</v>
      </c>
      <c r="E6" s="269">
        <f>D6-C6</f>
        <v>94</v>
      </c>
      <c r="F6" s="323">
        <v>2.4</v>
      </c>
      <c r="G6" s="292">
        <f>(F6*$L$6)*$L$7</f>
        <v>315</v>
      </c>
      <c r="H6" s="459">
        <f>G6+E6</f>
        <v>409</v>
      </c>
      <c r="I6" s="72">
        <f>H6/C6</f>
        <v>0.42782426778242677</v>
      </c>
      <c r="K6" s="11" t="s">
        <v>65</v>
      </c>
      <c r="L6" s="194">
        <f>'25 Silverado LD'!M6</f>
        <v>175</v>
      </c>
    </row>
    <row r="7" spans="1:12" ht="15.75" customHeight="1" thickBot="1" x14ac:dyDescent="0.35">
      <c r="A7" s="479" t="s">
        <v>130</v>
      </c>
      <c r="B7" s="313" t="s">
        <v>713</v>
      </c>
      <c r="C7" s="317">
        <v>1087</v>
      </c>
      <c r="D7" s="47">
        <v>1195</v>
      </c>
      <c r="E7" s="269">
        <f>D7-C7</f>
        <v>108</v>
      </c>
      <c r="F7" s="323">
        <v>1.9</v>
      </c>
      <c r="G7" s="292">
        <f>(F7*$L$6)*$L$7</f>
        <v>249.375</v>
      </c>
      <c r="H7" s="459">
        <f>G7+E7</f>
        <v>357.375</v>
      </c>
      <c r="I7" s="72">
        <f>H7/C7</f>
        <v>0.32877184912603497</v>
      </c>
      <c r="K7" s="32" t="s">
        <v>67</v>
      </c>
      <c r="L7" s="197">
        <f>'25 Silverado LD'!M7</f>
        <v>0.75</v>
      </c>
    </row>
    <row r="8" spans="1:12" ht="15.75" customHeight="1" x14ac:dyDescent="0.3">
      <c r="A8" s="480" t="s">
        <v>131</v>
      </c>
      <c r="B8" s="314" t="s">
        <v>695</v>
      </c>
      <c r="C8" s="318">
        <v>228</v>
      </c>
      <c r="D8" s="45">
        <v>250</v>
      </c>
      <c r="E8" s="270">
        <f>D8-C8</f>
        <v>22</v>
      </c>
      <c r="F8" s="324">
        <v>0.3</v>
      </c>
      <c r="G8" s="292">
        <f>(F8*$L$6)*$L$7</f>
        <v>39.375</v>
      </c>
      <c r="H8" s="460">
        <f>G8+E8</f>
        <v>61.375</v>
      </c>
      <c r="I8" s="74">
        <f>H8/C8</f>
        <v>0.26918859649122806</v>
      </c>
    </row>
    <row r="9" spans="1:12" ht="15.75" customHeight="1" x14ac:dyDescent="0.3">
      <c r="A9" s="480" t="s">
        <v>563</v>
      </c>
      <c r="B9" s="315" t="s">
        <v>715</v>
      </c>
      <c r="C9" s="318">
        <v>268.25</v>
      </c>
      <c r="D9" s="45">
        <v>295</v>
      </c>
      <c r="E9" s="270">
        <f>D9-C9</f>
        <v>26.75</v>
      </c>
      <c r="F9" s="324">
        <v>0.30000000000000004</v>
      </c>
      <c r="G9" s="292">
        <f>(F9*$L$6)*$L$7</f>
        <v>39.375000000000007</v>
      </c>
      <c r="H9" s="460">
        <f>G9+E9</f>
        <v>66.125</v>
      </c>
      <c r="I9" s="74">
        <f>H9/C9</f>
        <v>0.24650512581547065</v>
      </c>
    </row>
    <row r="10" spans="1:12" ht="15.75" customHeight="1" x14ac:dyDescent="0.3">
      <c r="A10" s="480" t="s">
        <v>132</v>
      </c>
      <c r="B10" s="315" t="s">
        <v>694</v>
      </c>
      <c r="C10" s="318">
        <v>205</v>
      </c>
      <c r="D10" s="45">
        <v>225</v>
      </c>
      <c r="E10" s="270">
        <f>D10-C10</f>
        <v>20</v>
      </c>
      <c r="F10" s="324">
        <v>0.2</v>
      </c>
      <c r="G10" s="292">
        <f>(F10*$L$6)*$L$7</f>
        <v>26.25</v>
      </c>
      <c r="H10" s="460">
        <f>G10+E10</f>
        <v>46.25</v>
      </c>
      <c r="I10" s="74">
        <f>H10/C10</f>
        <v>0.22560975609756098</v>
      </c>
    </row>
    <row r="11" spans="1:12" ht="15.75" customHeight="1" thickBot="1" x14ac:dyDescent="0.35">
      <c r="A11" s="480" t="s">
        <v>61</v>
      </c>
      <c r="B11" s="315" t="s">
        <v>717</v>
      </c>
      <c r="C11" s="319">
        <v>205</v>
      </c>
      <c r="D11" s="320">
        <v>225</v>
      </c>
      <c r="E11" s="321">
        <f>D11-C11</f>
        <v>20</v>
      </c>
      <c r="F11" s="325">
        <v>0.2</v>
      </c>
      <c r="G11" s="326">
        <f>(F11*$L$6)*$L$7</f>
        <v>26.25</v>
      </c>
      <c r="H11" s="461">
        <f>G11+E11</f>
        <v>46.25</v>
      </c>
      <c r="I11" s="76">
        <f>H11/C11</f>
        <v>0.22560975609756098</v>
      </c>
    </row>
    <row r="12" spans="1:12" ht="15.75" customHeight="1" x14ac:dyDescent="0.3">
      <c r="A12" s="481" t="s">
        <v>38</v>
      </c>
      <c r="B12" s="26" t="s">
        <v>139</v>
      </c>
      <c r="C12" s="131" t="s">
        <v>349</v>
      </c>
      <c r="D12" s="132"/>
      <c r="E12" s="132"/>
      <c r="F12" s="132"/>
      <c r="G12" s="132"/>
      <c r="H12" s="132"/>
      <c r="I12" s="133"/>
    </row>
    <row r="13" spans="1:12" ht="15.75" customHeight="1" x14ac:dyDescent="0.3">
      <c r="A13" s="481" t="s">
        <v>140</v>
      </c>
      <c r="B13" s="26" t="s">
        <v>141</v>
      </c>
      <c r="C13" s="134"/>
      <c r="D13" s="135"/>
      <c r="E13" s="135"/>
      <c r="F13" s="135"/>
      <c r="G13" s="135"/>
      <c r="H13" s="135"/>
      <c r="I13" s="136"/>
    </row>
    <row r="14" spans="1:12" ht="15.75" customHeight="1" x14ac:dyDescent="0.3">
      <c r="A14" s="481" t="s">
        <v>144</v>
      </c>
      <c r="B14" s="26" t="s">
        <v>145</v>
      </c>
      <c r="C14" s="134"/>
      <c r="D14" s="135"/>
      <c r="E14" s="135"/>
      <c r="F14" s="135"/>
      <c r="G14" s="135"/>
      <c r="H14" s="135"/>
      <c r="I14" s="136"/>
    </row>
    <row r="15" spans="1:12" ht="15.75" customHeight="1" x14ac:dyDescent="0.3">
      <c r="A15" s="481" t="s">
        <v>148</v>
      </c>
      <c r="B15" s="25" t="s">
        <v>149</v>
      </c>
      <c r="C15" s="134"/>
      <c r="D15" s="135"/>
      <c r="E15" s="135"/>
      <c r="F15" s="135"/>
      <c r="G15" s="135"/>
      <c r="H15" s="135"/>
      <c r="I15" s="136"/>
    </row>
    <row r="16" spans="1:12" ht="15.75" customHeight="1" x14ac:dyDescent="0.3">
      <c r="A16" s="481" t="s">
        <v>150</v>
      </c>
      <c r="B16" s="26" t="s">
        <v>151</v>
      </c>
      <c r="C16" s="134"/>
      <c r="D16" s="135"/>
      <c r="E16" s="135"/>
      <c r="F16" s="135"/>
      <c r="G16" s="135"/>
      <c r="H16" s="135"/>
      <c r="I16" s="136"/>
    </row>
    <row r="17" spans="1:9" ht="15" thickBot="1" x14ac:dyDescent="0.35">
      <c r="A17" s="481" t="s">
        <v>47</v>
      </c>
      <c r="B17" s="25" t="s">
        <v>48</v>
      </c>
      <c r="C17" s="137"/>
      <c r="D17" s="138"/>
      <c r="E17" s="138"/>
      <c r="F17" s="138"/>
      <c r="G17" s="138"/>
      <c r="H17" s="138"/>
      <c r="I17" s="139"/>
    </row>
    <row r="18" spans="1:9" ht="15.75" customHeight="1" x14ac:dyDescent="0.3">
      <c r="A18" s="482" t="s">
        <v>10</v>
      </c>
      <c r="B18" s="327" t="s">
        <v>15</v>
      </c>
      <c r="C18" s="279">
        <v>205</v>
      </c>
      <c r="D18" s="100">
        <v>225</v>
      </c>
      <c r="E18" s="280">
        <f>D18-C18</f>
        <v>20</v>
      </c>
      <c r="F18" s="328">
        <v>1</v>
      </c>
      <c r="G18" s="332">
        <f>(F18*$L$6)*$L$7</f>
        <v>131.25</v>
      </c>
      <c r="H18" s="459">
        <f>G18+E18</f>
        <v>151.25</v>
      </c>
      <c r="I18" s="78">
        <f>H18/C18</f>
        <v>0.73780487804878048</v>
      </c>
    </row>
    <row r="19" spans="1:9" ht="15.75" customHeight="1" x14ac:dyDescent="0.3">
      <c r="A19" s="482" t="s">
        <v>18</v>
      </c>
      <c r="B19" s="327" t="s">
        <v>19</v>
      </c>
      <c r="C19" s="267">
        <v>86</v>
      </c>
      <c r="D19" s="48">
        <v>95</v>
      </c>
      <c r="E19" s="272">
        <f>D19-C19</f>
        <v>9</v>
      </c>
      <c r="F19" s="329">
        <v>0.3</v>
      </c>
      <c r="G19" s="295">
        <f>(F19*$L$6)*$L$7</f>
        <v>39.375</v>
      </c>
      <c r="H19" s="459">
        <f>G19+E19</f>
        <v>48.375</v>
      </c>
      <c r="I19" s="78">
        <f>H19/C19</f>
        <v>0.5625</v>
      </c>
    </row>
    <row r="20" spans="1:9" ht="15.75" customHeight="1" x14ac:dyDescent="0.3">
      <c r="A20" s="482" t="s">
        <v>16</v>
      </c>
      <c r="B20" s="327" t="s">
        <v>17</v>
      </c>
      <c r="C20" s="267">
        <v>227.5</v>
      </c>
      <c r="D20" s="48">
        <v>250</v>
      </c>
      <c r="E20" s="272">
        <f>D20-C20</f>
        <v>22.5</v>
      </c>
      <c r="F20" s="329">
        <v>0.8</v>
      </c>
      <c r="G20" s="295">
        <f>(F20*$L$6)*$L$7</f>
        <v>105</v>
      </c>
      <c r="H20" s="459">
        <f>G20+E20</f>
        <v>127.5</v>
      </c>
      <c r="I20" s="78">
        <f>H20/C20</f>
        <v>0.56043956043956045</v>
      </c>
    </row>
    <row r="21" spans="1:9" ht="15.75" customHeight="1" x14ac:dyDescent="0.3">
      <c r="A21" s="482" t="s">
        <v>24</v>
      </c>
      <c r="B21" s="327" t="s">
        <v>561</v>
      </c>
      <c r="C21" s="267">
        <v>122.85</v>
      </c>
      <c r="D21" s="48">
        <v>135</v>
      </c>
      <c r="E21" s="272">
        <f>D21-C21</f>
        <v>12.150000000000006</v>
      </c>
      <c r="F21" s="329">
        <v>0.4</v>
      </c>
      <c r="G21" s="295">
        <f>(F21*$L$6)*$L$7</f>
        <v>52.5</v>
      </c>
      <c r="H21" s="459">
        <f>G21+E21</f>
        <v>64.650000000000006</v>
      </c>
      <c r="I21" s="78">
        <f>H21/C21</f>
        <v>0.52625152625152627</v>
      </c>
    </row>
    <row r="22" spans="1:9" ht="15.75" customHeight="1" x14ac:dyDescent="0.3">
      <c r="A22" s="482" t="s">
        <v>20</v>
      </c>
      <c r="B22" s="327" t="s">
        <v>21</v>
      </c>
      <c r="C22" s="267">
        <v>410</v>
      </c>
      <c r="D22" s="48">
        <v>450</v>
      </c>
      <c r="E22" s="272">
        <f>D22-C22</f>
        <v>40</v>
      </c>
      <c r="F22" s="329">
        <v>1.2</v>
      </c>
      <c r="G22" s="295">
        <f>(F22*$L$6)*$L$7</f>
        <v>157.5</v>
      </c>
      <c r="H22" s="459">
        <f>G22+E22</f>
        <v>197.5</v>
      </c>
      <c r="I22" s="78">
        <f>H22/C22</f>
        <v>0.48170731707317072</v>
      </c>
    </row>
    <row r="23" spans="1:9" ht="15.75" customHeight="1" x14ac:dyDescent="0.3">
      <c r="A23" s="482" t="s">
        <v>136</v>
      </c>
      <c r="B23" s="327" t="s">
        <v>192</v>
      </c>
      <c r="C23" s="267">
        <v>50.05</v>
      </c>
      <c r="D23" s="48">
        <v>55</v>
      </c>
      <c r="E23" s="272">
        <f>D23-C23</f>
        <v>4.9500000000000028</v>
      </c>
      <c r="F23" s="329">
        <v>0.1</v>
      </c>
      <c r="G23" s="295">
        <f>(F23*$L$6)*$L$7</f>
        <v>13.125</v>
      </c>
      <c r="H23" s="459">
        <f>G23+E23</f>
        <v>18.075000000000003</v>
      </c>
      <c r="I23" s="78">
        <f>H23/C23</f>
        <v>0.36113886113886123</v>
      </c>
    </row>
    <row r="24" spans="1:9" ht="15.75" customHeight="1" x14ac:dyDescent="0.3">
      <c r="A24" s="482" t="s">
        <v>461</v>
      </c>
      <c r="B24" s="327" t="s">
        <v>562</v>
      </c>
      <c r="C24" s="281">
        <v>705.25</v>
      </c>
      <c r="D24" s="46">
        <v>775</v>
      </c>
      <c r="E24" s="272">
        <f>D24-C24</f>
        <v>69.75</v>
      </c>
      <c r="F24" s="330">
        <v>1.4</v>
      </c>
      <c r="G24" s="295">
        <f>(F24*$L$6)*$L$7</f>
        <v>183.74999999999997</v>
      </c>
      <c r="H24" s="459">
        <f>G24+E24</f>
        <v>253.49999999999997</v>
      </c>
      <c r="I24" s="78">
        <f>H24/C24</f>
        <v>0.35944700460829487</v>
      </c>
    </row>
    <row r="25" spans="1:9" ht="15.75" customHeight="1" x14ac:dyDescent="0.3">
      <c r="A25" s="482" t="s">
        <v>47</v>
      </c>
      <c r="B25" s="327" t="s">
        <v>48</v>
      </c>
      <c r="C25" s="281">
        <v>796</v>
      </c>
      <c r="D25" s="46">
        <v>875</v>
      </c>
      <c r="E25" s="272">
        <f>D25-C25</f>
        <v>79</v>
      </c>
      <c r="F25" s="330">
        <v>1.5</v>
      </c>
      <c r="G25" s="295">
        <f>(F25*$L$6)*$L$7</f>
        <v>196.875</v>
      </c>
      <c r="H25" s="459">
        <f>G25+E25</f>
        <v>275.875</v>
      </c>
      <c r="I25" s="78">
        <f>H25/C25</f>
        <v>0.34657663316582915</v>
      </c>
    </row>
    <row r="26" spans="1:9" ht="15.75" customHeight="1" x14ac:dyDescent="0.3">
      <c r="A26" s="482" t="s">
        <v>22</v>
      </c>
      <c r="B26" s="327" t="s">
        <v>23</v>
      </c>
      <c r="C26" s="281">
        <v>114</v>
      </c>
      <c r="D26" s="46">
        <v>125</v>
      </c>
      <c r="E26" s="272">
        <f>D26-C26</f>
        <v>11</v>
      </c>
      <c r="F26" s="330">
        <v>0.2</v>
      </c>
      <c r="G26" s="295">
        <f>(F26*$L$6)*$L$7</f>
        <v>26.25</v>
      </c>
      <c r="H26" s="459">
        <f>G26+E26</f>
        <v>37.25</v>
      </c>
      <c r="I26" s="78">
        <f>H26/C26</f>
        <v>0.3267543859649123</v>
      </c>
    </row>
    <row r="27" spans="1:9" ht="15.75" customHeight="1" x14ac:dyDescent="0.3">
      <c r="A27" s="482" t="s">
        <v>152</v>
      </c>
      <c r="B27" s="327" t="s">
        <v>153</v>
      </c>
      <c r="C27" s="281">
        <v>68.25</v>
      </c>
      <c r="D27" s="46">
        <v>75</v>
      </c>
      <c r="E27" s="282">
        <f>D27-C27</f>
        <v>6.75</v>
      </c>
      <c r="F27" s="330">
        <v>0.1</v>
      </c>
      <c r="G27" s="295">
        <f>(F27*$L$6)*$L$7</f>
        <v>13.125</v>
      </c>
      <c r="H27" s="460">
        <f>G27+E27</f>
        <v>19.875</v>
      </c>
      <c r="I27" s="80">
        <f>H27/C27</f>
        <v>0.29120879120879123</v>
      </c>
    </row>
    <row r="28" spans="1:9" ht="15.75" customHeight="1" x14ac:dyDescent="0.3">
      <c r="A28" s="482" t="s">
        <v>150</v>
      </c>
      <c r="B28" s="327" t="s">
        <v>151</v>
      </c>
      <c r="C28" s="281">
        <v>159</v>
      </c>
      <c r="D28" s="46">
        <v>175</v>
      </c>
      <c r="E28" s="282">
        <f>D28-C28</f>
        <v>16</v>
      </c>
      <c r="F28" s="330">
        <v>0.2</v>
      </c>
      <c r="G28" s="295">
        <f>(F28*$L$6)*$L$7</f>
        <v>26.25</v>
      </c>
      <c r="H28" s="460">
        <f>G28+E28</f>
        <v>42.25</v>
      </c>
      <c r="I28" s="80">
        <f>H28/C28</f>
        <v>0.26572327044025157</v>
      </c>
    </row>
    <row r="29" spans="1:9" ht="15.75" customHeight="1" x14ac:dyDescent="0.3">
      <c r="A29" s="482" t="s">
        <v>146</v>
      </c>
      <c r="B29" s="327" t="s">
        <v>147</v>
      </c>
      <c r="C29" s="281">
        <v>86.45</v>
      </c>
      <c r="D29" s="46">
        <v>95</v>
      </c>
      <c r="E29" s="282">
        <f>D29-C29</f>
        <v>8.5499999999999972</v>
      </c>
      <c r="F29" s="330">
        <v>0.1</v>
      </c>
      <c r="G29" s="295">
        <f>(F29*$L$6)*$L$7</f>
        <v>13.125</v>
      </c>
      <c r="H29" s="460">
        <f>G29+E29</f>
        <v>21.674999999999997</v>
      </c>
      <c r="I29" s="80">
        <f>H29/C29</f>
        <v>0.25072296124927701</v>
      </c>
    </row>
    <row r="30" spans="1:9" ht="15.75" customHeight="1" x14ac:dyDescent="0.3">
      <c r="A30" s="482" t="s">
        <v>33</v>
      </c>
      <c r="B30" s="327" t="s">
        <v>154</v>
      </c>
      <c r="C30" s="281">
        <v>359</v>
      </c>
      <c r="D30" s="46">
        <v>395</v>
      </c>
      <c r="E30" s="282">
        <f>D30-C30</f>
        <v>36</v>
      </c>
      <c r="F30" s="330">
        <v>0.4</v>
      </c>
      <c r="G30" s="295">
        <f>(F30*$L$6)*$L$7</f>
        <v>52.5</v>
      </c>
      <c r="H30" s="460">
        <f>G30+E30</f>
        <v>88.5</v>
      </c>
      <c r="I30" s="80">
        <f>H30/C30</f>
        <v>0.24651810584958217</v>
      </c>
    </row>
    <row r="31" spans="1:9" ht="15.75" customHeight="1" x14ac:dyDescent="0.3">
      <c r="A31" s="482" t="s">
        <v>137</v>
      </c>
      <c r="B31" s="327" t="s">
        <v>195</v>
      </c>
      <c r="C31" s="281">
        <v>141.05000000000001</v>
      </c>
      <c r="D31" s="46">
        <v>155</v>
      </c>
      <c r="E31" s="282">
        <f>D31-C31</f>
        <v>13.949999999999989</v>
      </c>
      <c r="F31" s="330">
        <v>0.1</v>
      </c>
      <c r="G31" s="295">
        <f>(F31*$L$6)*$L$7</f>
        <v>13.125</v>
      </c>
      <c r="H31" s="460">
        <f>G31+E31</f>
        <v>27.074999999999989</v>
      </c>
      <c r="I31" s="80">
        <f>H31/C31</f>
        <v>0.19195320808224026</v>
      </c>
    </row>
    <row r="32" spans="1:9" ht="15.75" customHeight="1" x14ac:dyDescent="0.3">
      <c r="A32" s="482" t="s">
        <v>157</v>
      </c>
      <c r="B32" s="327" t="s">
        <v>158</v>
      </c>
      <c r="C32" s="281">
        <v>137</v>
      </c>
      <c r="D32" s="46">
        <v>150</v>
      </c>
      <c r="E32" s="282">
        <f>D32-C32</f>
        <v>13</v>
      </c>
      <c r="F32" s="330">
        <v>0.1</v>
      </c>
      <c r="G32" s="295">
        <f>(F32*$L$6)*$L$7</f>
        <v>13.125</v>
      </c>
      <c r="H32" s="460">
        <f>G32+E32</f>
        <v>26.125</v>
      </c>
      <c r="I32" s="80">
        <f>H32/C32</f>
        <v>0.19069343065693431</v>
      </c>
    </row>
    <row r="33" spans="1:9" ht="15.75" customHeight="1" x14ac:dyDescent="0.3">
      <c r="A33" s="482" t="s">
        <v>155</v>
      </c>
      <c r="B33" s="327" t="s">
        <v>156</v>
      </c>
      <c r="C33" s="281">
        <v>137</v>
      </c>
      <c r="D33" s="46">
        <v>150</v>
      </c>
      <c r="E33" s="282">
        <f>D33-C33</f>
        <v>13</v>
      </c>
      <c r="F33" s="330">
        <v>0.1</v>
      </c>
      <c r="G33" s="295">
        <f>(F33*$L$6)*$L$7</f>
        <v>13.125</v>
      </c>
      <c r="H33" s="460">
        <f>G33+E33</f>
        <v>26.125</v>
      </c>
      <c r="I33" s="80">
        <f>H33/C33</f>
        <v>0.19069343065693431</v>
      </c>
    </row>
    <row r="34" spans="1:9" ht="15.75" customHeight="1" x14ac:dyDescent="0.3">
      <c r="A34" s="482" t="s">
        <v>134</v>
      </c>
      <c r="B34" s="327" t="s">
        <v>188</v>
      </c>
      <c r="C34" s="281">
        <v>159.25</v>
      </c>
      <c r="D34" s="46">
        <v>175</v>
      </c>
      <c r="E34" s="282">
        <f>D34-C34</f>
        <v>15.75</v>
      </c>
      <c r="F34" s="330">
        <v>0.1</v>
      </c>
      <c r="G34" s="295">
        <f>(F34*$L$6)*$L$7</f>
        <v>13.125</v>
      </c>
      <c r="H34" s="460">
        <f>G34+E34</f>
        <v>28.875</v>
      </c>
      <c r="I34" s="80">
        <f>H34/C34</f>
        <v>0.18131868131868131</v>
      </c>
    </row>
    <row r="35" spans="1:9" ht="15.75" customHeight="1" x14ac:dyDescent="0.3">
      <c r="A35" s="482" t="s">
        <v>142</v>
      </c>
      <c r="B35" s="327" t="s">
        <v>175</v>
      </c>
      <c r="C35" s="281">
        <v>177.45</v>
      </c>
      <c r="D35" s="46">
        <v>195</v>
      </c>
      <c r="E35" s="282">
        <f>D35-C35</f>
        <v>17.550000000000011</v>
      </c>
      <c r="F35" s="330">
        <v>0.1</v>
      </c>
      <c r="G35" s="295">
        <f>(F35*$L$6)*$L$7</f>
        <v>13.125</v>
      </c>
      <c r="H35" s="460">
        <f>G35+E35</f>
        <v>30.675000000000011</v>
      </c>
      <c r="I35" s="80">
        <f>H35/C35</f>
        <v>0.1728655959425191</v>
      </c>
    </row>
    <row r="36" spans="1:9" ht="15.75" customHeight="1" x14ac:dyDescent="0.3">
      <c r="A36" s="482" t="s">
        <v>73</v>
      </c>
      <c r="B36" s="327" t="s">
        <v>560</v>
      </c>
      <c r="C36" s="281">
        <v>227.5</v>
      </c>
      <c r="D36" s="46">
        <v>250</v>
      </c>
      <c r="E36" s="282">
        <f>D36-C36</f>
        <v>22.5</v>
      </c>
      <c r="F36" s="330">
        <v>0.1</v>
      </c>
      <c r="G36" s="295">
        <f>(F36*$L$6)*$L$7</f>
        <v>13.125</v>
      </c>
      <c r="H36" s="460">
        <f>G36+E36</f>
        <v>35.625</v>
      </c>
      <c r="I36" s="80">
        <f>H36/C36</f>
        <v>0.15659340659340659</v>
      </c>
    </row>
    <row r="37" spans="1:9" ht="15.75" customHeight="1" thickBot="1" x14ac:dyDescent="0.35">
      <c r="A37" s="483" t="s">
        <v>159</v>
      </c>
      <c r="B37" s="484" t="s">
        <v>160</v>
      </c>
      <c r="C37" s="283">
        <v>1906</v>
      </c>
      <c r="D37" s="82">
        <v>2095</v>
      </c>
      <c r="E37" s="284">
        <f>D37-C37</f>
        <v>189</v>
      </c>
      <c r="F37" s="331">
        <v>0.8</v>
      </c>
      <c r="G37" s="333">
        <f>(F37*$L$6)*$L$7</f>
        <v>105</v>
      </c>
      <c r="H37" s="471">
        <f>G37+E37</f>
        <v>294</v>
      </c>
      <c r="I37" s="83">
        <f>H37/C37</f>
        <v>0.15424973767051417</v>
      </c>
    </row>
    <row r="38" spans="1:9" ht="15.75" customHeight="1" x14ac:dyDescent="0.3"/>
    <row r="39" spans="1:9" ht="15.75" customHeight="1" x14ac:dyDescent="0.3"/>
    <row r="40" spans="1:9" ht="15.75" customHeight="1" x14ac:dyDescent="0.3"/>
  </sheetData>
  <autoFilter ref="A4:I4" xr:uid="{00000000-0001-0000-0200-000000000000}"/>
  <sortState xmlns:xlrd2="http://schemas.microsoft.com/office/spreadsheetml/2017/richdata2" ref="A18:I37">
    <sortCondition descending="1" ref="I18:I37"/>
  </sortState>
  <mergeCells count="5">
    <mergeCell ref="A1:I1"/>
    <mergeCell ref="C12:I17"/>
    <mergeCell ref="C3:E3"/>
    <mergeCell ref="F3:G3"/>
    <mergeCell ref="H3:I3"/>
  </mergeCells>
  <printOptions horizontalCentered="1"/>
  <pageMargins left="0.25" right="0.25" top="0.75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  <pageSetUpPr fitToPage="1"/>
  </sheetPr>
  <dimension ref="A1:P30"/>
  <sheetViews>
    <sheetView zoomScaleNormal="100" zoomScaleSheetLayoutView="120" workbookViewId="0">
      <pane xSplit="9" ySplit="4" topLeftCell="J6" activePane="bottomRight" state="frozen"/>
      <selection pane="topRight" activeCell="J1" sqref="J1"/>
      <selection pane="bottomLeft" activeCell="A5" sqref="A5"/>
      <selection pane="bottomRight" activeCell="A2" sqref="A2:XFD2"/>
    </sheetView>
  </sheetViews>
  <sheetFormatPr defaultRowHeight="14.4" x14ac:dyDescent="0.3"/>
  <cols>
    <col min="1" max="1" width="8.77734375" customWidth="1"/>
    <col min="2" max="2" width="41.109375" style="6" customWidth="1"/>
    <col min="3" max="4" width="12.77734375" style="1" customWidth="1"/>
    <col min="5" max="5" width="12.77734375" style="40" customWidth="1"/>
    <col min="6" max="6" width="12.77734375" style="13" customWidth="1"/>
    <col min="7" max="7" width="12.77734375" style="40" customWidth="1"/>
    <col min="8" max="8" width="12.77734375" style="38" customWidth="1"/>
    <col min="9" max="9" width="12.77734375" style="2" customWidth="1"/>
    <col min="10" max="10" width="10" bestFit="1" customWidth="1"/>
    <col min="11" max="11" width="21.44140625" bestFit="1" customWidth="1"/>
  </cols>
  <sheetData>
    <row r="1" spans="1:12" ht="24" thickBot="1" x14ac:dyDescent="0.35">
      <c r="A1" s="172" t="s">
        <v>380</v>
      </c>
      <c r="B1" s="173"/>
      <c r="C1" s="173"/>
      <c r="D1" s="173"/>
      <c r="E1" s="173"/>
      <c r="F1" s="173"/>
      <c r="G1" s="173"/>
      <c r="H1" s="173"/>
      <c r="I1" s="174"/>
    </row>
    <row r="2" spans="1:12" ht="12" customHeight="1" thickBot="1" x14ac:dyDescent="0.35">
      <c r="A2" s="190"/>
      <c r="B2" s="190"/>
      <c r="C2" s="61"/>
      <c r="D2" s="61"/>
      <c r="E2" s="61"/>
      <c r="F2" s="61"/>
      <c r="G2" s="61"/>
      <c r="H2" s="61"/>
      <c r="I2" s="175"/>
    </row>
    <row r="3" spans="1:12" ht="24" thickBot="1" x14ac:dyDescent="0.35">
      <c r="A3" s="191"/>
      <c r="B3" s="191"/>
      <c r="C3" s="182" t="s">
        <v>728</v>
      </c>
      <c r="D3" s="183"/>
      <c r="E3" s="184"/>
      <c r="F3" s="182" t="s">
        <v>729</v>
      </c>
      <c r="G3" s="184"/>
      <c r="H3" s="182" t="s">
        <v>730</v>
      </c>
      <c r="I3" s="184"/>
    </row>
    <row r="4" spans="1:12" ht="45.75" customHeight="1" thickBot="1" x14ac:dyDescent="0.35">
      <c r="A4" s="185" t="s">
        <v>0</v>
      </c>
      <c r="B4" s="186" t="s">
        <v>1</v>
      </c>
      <c r="C4" s="187" t="s">
        <v>3</v>
      </c>
      <c r="D4" s="14" t="s">
        <v>4</v>
      </c>
      <c r="E4" s="385" t="s">
        <v>6</v>
      </c>
      <c r="F4" s="188" t="s">
        <v>2</v>
      </c>
      <c r="G4" s="386" t="s">
        <v>5</v>
      </c>
      <c r="H4" s="387" t="s">
        <v>7</v>
      </c>
      <c r="I4" s="189" t="s">
        <v>8</v>
      </c>
    </row>
    <row r="5" spans="1:12" ht="15.75" customHeight="1" thickBot="1" x14ac:dyDescent="0.35">
      <c r="A5" s="67" t="s">
        <v>161</v>
      </c>
      <c r="B5" s="156" t="s">
        <v>691</v>
      </c>
      <c r="C5" s="161">
        <v>268</v>
      </c>
      <c r="D5" s="85">
        <v>295</v>
      </c>
      <c r="E5" s="200">
        <f>D5-C5</f>
        <v>27</v>
      </c>
      <c r="F5" s="166">
        <v>2.2000000000000002</v>
      </c>
      <c r="G5" s="200">
        <f>(F5*$L$6)*$L$7</f>
        <v>288.75000000000006</v>
      </c>
      <c r="H5" s="462">
        <f>G5+E5</f>
        <v>315.75000000000006</v>
      </c>
      <c r="I5" s="86">
        <f>H5/C5</f>
        <v>1.1781716417910451</v>
      </c>
      <c r="K5" s="192" t="s">
        <v>731</v>
      </c>
      <c r="L5" s="193"/>
    </row>
    <row r="6" spans="1:12" ht="15.75" customHeight="1" thickBot="1" x14ac:dyDescent="0.35">
      <c r="A6" s="73" t="s">
        <v>178</v>
      </c>
      <c r="B6" s="157" t="s">
        <v>689</v>
      </c>
      <c r="C6" s="162">
        <v>319</v>
      </c>
      <c r="D6" s="44">
        <v>350</v>
      </c>
      <c r="E6" s="201">
        <f>D6-C6</f>
        <v>31</v>
      </c>
      <c r="F6" s="167">
        <v>0.3</v>
      </c>
      <c r="G6" s="201">
        <f>(F6*$L$6)*$L$7</f>
        <v>39.375</v>
      </c>
      <c r="H6" s="463">
        <f>G6+E6</f>
        <v>70.375</v>
      </c>
      <c r="I6" s="88">
        <f>H6/C6</f>
        <v>0.22061128526645768</v>
      </c>
      <c r="K6" s="11" t="s">
        <v>65</v>
      </c>
      <c r="L6" s="194">
        <f>'25 Silverado LD'!M6</f>
        <v>175</v>
      </c>
    </row>
    <row r="7" spans="1:12" ht="15.75" customHeight="1" thickBot="1" x14ac:dyDescent="0.35">
      <c r="A7" s="108" t="s">
        <v>131</v>
      </c>
      <c r="B7" s="158" t="s">
        <v>690</v>
      </c>
      <c r="C7" s="163">
        <v>469</v>
      </c>
      <c r="D7" s="90">
        <v>515</v>
      </c>
      <c r="E7" s="202">
        <f>D7-C7</f>
        <v>46</v>
      </c>
      <c r="F7" s="168">
        <v>0.2</v>
      </c>
      <c r="G7" s="202">
        <f>(F7*$L$6)*$L$7</f>
        <v>26.25</v>
      </c>
      <c r="H7" s="464">
        <f>G7+E7</f>
        <v>72.25</v>
      </c>
      <c r="I7" s="91">
        <f>H7/C7</f>
        <v>0.15405117270788912</v>
      </c>
      <c r="K7" s="32" t="s">
        <v>67</v>
      </c>
      <c r="L7" s="197">
        <f>'25 Silverado LD'!M7</f>
        <v>0.75</v>
      </c>
    </row>
    <row r="8" spans="1:12" ht="15.75" customHeight="1" x14ac:dyDescent="0.3">
      <c r="A8" s="118" t="s">
        <v>311</v>
      </c>
      <c r="B8" s="159" t="s">
        <v>648</v>
      </c>
      <c r="C8" s="164">
        <v>227.5</v>
      </c>
      <c r="D8" s="59">
        <v>250</v>
      </c>
      <c r="E8" s="203">
        <f>D8-C8</f>
        <v>22.5</v>
      </c>
      <c r="F8" s="169">
        <v>1.2</v>
      </c>
      <c r="G8" s="203">
        <f>(F8*$L$6)*$L$7</f>
        <v>157.5</v>
      </c>
      <c r="H8" s="465">
        <f>G8+E8</f>
        <v>180</v>
      </c>
      <c r="I8" s="119">
        <f>H8/C8</f>
        <v>0.79120879120879117</v>
      </c>
    </row>
    <row r="9" spans="1:12" ht="15.75" customHeight="1" x14ac:dyDescent="0.3">
      <c r="A9" s="118" t="s">
        <v>16</v>
      </c>
      <c r="B9" s="159" t="s">
        <v>649</v>
      </c>
      <c r="C9" s="164">
        <v>227.5</v>
      </c>
      <c r="D9" s="59">
        <v>250</v>
      </c>
      <c r="E9" s="203">
        <f>D9-C9</f>
        <v>22.5</v>
      </c>
      <c r="F9" s="169">
        <v>1</v>
      </c>
      <c r="G9" s="203">
        <f>(F9*$L$6)*$L$7</f>
        <v>131.25</v>
      </c>
      <c r="H9" s="465">
        <f>G9+E9</f>
        <v>153.75</v>
      </c>
      <c r="I9" s="119">
        <f>H9/C9</f>
        <v>0.67582417582417587</v>
      </c>
      <c r="L9" s="36"/>
    </row>
    <row r="10" spans="1:12" ht="15.75" customHeight="1" x14ac:dyDescent="0.3">
      <c r="A10" s="118" t="s">
        <v>10</v>
      </c>
      <c r="B10" s="159" t="s">
        <v>344</v>
      </c>
      <c r="C10" s="164">
        <v>227.5</v>
      </c>
      <c r="D10" s="59">
        <v>250</v>
      </c>
      <c r="E10" s="203">
        <f>D10-C10</f>
        <v>22.5</v>
      </c>
      <c r="F10" s="169">
        <v>0.8</v>
      </c>
      <c r="G10" s="203">
        <f>(F10*$L$6)*$L$7</f>
        <v>105</v>
      </c>
      <c r="H10" s="465">
        <f>G10+E10</f>
        <v>127.5</v>
      </c>
      <c r="I10" s="119">
        <f>H10/C10</f>
        <v>0.56043956043956045</v>
      </c>
    </row>
    <row r="11" spans="1:12" ht="15.75" customHeight="1" x14ac:dyDescent="0.3">
      <c r="A11" s="118" t="s">
        <v>31</v>
      </c>
      <c r="B11" s="159" t="s">
        <v>32</v>
      </c>
      <c r="C11" s="164">
        <v>177.45</v>
      </c>
      <c r="D11" s="59">
        <v>195</v>
      </c>
      <c r="E11" s="203">
        <f>D11-C11</f>
        <v>17.550000000000011</v>
      </c>
      <c r="F11" s="169">
        <v>0.4</v>
      </c>
      <c r="G11" s="203">
        <f>(F11*$L$6)*$L$7</f>
        <v>52.5</v>
      </c>
      <c r="H11" s="465">
        <f>G11+E11</f>
        <v>70.050000000000011</v>
      </c>
      <c r="I11" s="119">
        <f>H11/C11</f>
        <v>0.39475908706677948</v>
      </c>
    </row>
    <row r="12" spans="1:12" ht="15.75" customHeight="1" x14ac:dyDescent="0.3">
      <c r="A12" s="118" t="s">
        <v>27</v>
      </c>
      <c r="B12" s="159" t="s">
        <v>49</v>
      </c>
      <c r="C12" s="164">
        <v>268.45</v>
      </c>
      <c r="D12" s="59">
        <v>295</v>
      </c>
      <c r="E12" s="203">
        <f>D12-C12</f>
        <v>26.550000000000011</v>
      </c>
      <c r="F12" s="169">
        <v>0.5</v>
      </c>
      <c r="G12" s="203">
        <f>(F12*$L$6)*$L$7</f>
        <v>65.625</v>
      </c>
      <c r="H12" s="465">
        <f>G12+E12</f>
        <v>92.175000000000011</v>
      </c>
      <c r="I12" s="119">
        <f>H12/C12</f>
        <v>0.34336002980070784</v>
      </c>
    </row>
    <row r="13" spans="1:12" ht="15.75" customHeight="1" x14ac:dyDescent="0.3">
      <c r="A13" s="118" t="s">
        <v>168</v>
      </c>
      <c r="B13" s="159" t="s">
        <v>331</v>
      </c>
      <c r="C13" s="164">
        <v>159.25</v>
      </c>
      <c r="D13" s="59">
        <v>175</v>
      </c>
      <c r="E13" s="203">
        <f>D13-C13</f>
        <v>15.75</v>
      </c>
      <c r="F13" s="169">
        <v>0.2</v>
      </c>
      <c r="G13" s="203">
        <f>(F13*$L$6)*$L$7</f>
        <v>26.25</v>
      </c>
      <c r="H13" s="465">
        <f>G13+E13</f>
        <v>42</v>
      </c>
      <c r="I13" s="119">
        <f>H13/C13</f>
        <v>0.26373626373626374</v>
      </c>
    </row>
    <row r="14" spans="1:12" ht="15.75" customHeight="1" x14ac:dyDescent="0.3">
      <c r="A14" s="118" t="s">
        <v>152</v>
      </c>
      <c r="B14" s="159" t="s">
        <v>153</v>
      </c>
      <c r="C14" s="164">
        <v>86.45</v>
      </c>
      <c r="D14" s="59">
        <v>95</v>
      </c>
      <c r="E14" s="203">
        <f>D14-C14</f>
        <v>8.5499999999999972</v>
      </c>
      <c r="F14" s="169">
        <v>0.1</v>
      </c>
      <c r="G14" s="203">
        <f>(F14*$L$6)*$L$7</f>
        <v>13.125</v>
      </c>
      <c r="H14" s="465">
        <f>G14+E14</f>
        <v>21.674999999999997</v>
      </c>
      <c r="I14" s="119">
        <f>H14/C14</f>
        <v>0.25072296124927701</v>
      </c>
    </row>
    <row r="15" spans="1:12" ht="15.75" customHeight="1" x14ac:dyDescent="0.3">
      <c r="A15" s="118" t="s">
        <v>33</v>
      </c>
      <c r="B15" s="159" t="s">
        <v>154</v>
      </c>
      <c r="C15" s="164">
        <v>386.75</v>
      </c>
      <c r="D15" s="59">
        <v>425</v>
      </c>
      <c r="E15" s="203">
        <f>D15-C15</f>
        <v>38.25</v>
      </c>
      <c r="F15" s="169">
        <v>0.4</v>
      </c>
      <c r="G15" s="203">
        <f>(F15*$L$6)*$L$7</f>
        <v>52.5</v>
      </c>
      <c r="H15" s="465">
        <f>G15+E15</f>
        <v>90.75</v>
      </c>
      <c r="I15" s="119">
        <f>H15/C15</f>
        <v>0.23464770523594053</v>
      </c>
    </row>
    <row r="16" spans="1:12" ht="15.75" customHeight="1" x14ac:dyDescent="0.3">
      <c r="A16" s="118" t="s">
        <v>137</v>
      </c>
      <c r="B16" s="159" t="s">
        <v>195</v>
      </c>
      <c r="C16" s="164">
        <v>100.1</v>
      </c>
      <c r="D16" s="59">
        <v>110</v>
      </c>
      <c r="E16" s="203">
        <f>D16-C16</f>
        <v>9.9000000000000057</v>
      </c>
      <c r="F16" s="169">
        <v>0.1</v>
      </c>
      <c r="G16" s="203">
        <f>(F16*$L$6)*$L$7</f>
        <v>13.125</v>
      </c>
      <c r="H16" s="465">
        <f>G16+E16</f>
        <v>23.025000000000006</v>
      </c>
      <c r="I16" s="119">
        <f>H16/C16</f>
        <v>0.23001998001998009</v>
      </c>
    </row>
    <row r="17" spans="1:16" x14ac:dyDescent="0.3">
      <c r="A17" s="118" t="s">
        <v>22</v>
      </c>
      <c r="B17" s="159" t="s">
        <v>23</v>
      </c>
      <c r="C17" s="164">
        <v>113.75</v>
      </c>
      <c r="D17" s="59">
        <v>125</v>
      </c>
      <c r="E17" s="203">
        <f>D17-C17</f>
        <v>11.25</v>
      </c>
      <c r="F17" s="169">
        <v>0.1</v>
      </c>
      <c r="G17" s="203">
        <f>(F17*$L$6)*$L$7</f>
        <v>13.125</v>
      </c>
      <c r="H17" s="465">
        <f>G17+E17</f>
        <v>24.375</v>
      </c>
      <c r="I17" s="119">
        <f>H17/C17</f>
        <v>0.21428571428571427</v>
      </c>
    </row>
    <row r="18" spans="1:16" x14ac:dyDescent="0.3">
      <c r="A18" s="118" t="s">
        <v>647</v>
      </c>
      <c r="B18" s="159" t="s">
        <v>149</v>
      </c>
      <c r="C18" s="164">
        <v>227.5</v>
      </c>
      <c r="D18" s="59">
        <v>250</v>
      </c>
      <c r="E18" s="203">
        <f>D18-C18</f>
        <v>22.5</v>
      </c>
      <c r="F18" s="169">
        <v>0.2</v>
      </c>
      <c r="G18" s="203">
        <f>(F18*$L$6)*$L$7</f>
        <v>26.25</v>
      </c>
      <c r="H18" s="465">
        <f>G18+E18</f>
        <v>48.75</v>
      </c>
      <c r="I18" s="119">
        <f>H18/C18</f>
        <v>0.21428571428571427</v>
      </c>
    </row>
    <row r="19" spans="1:16" x14ac:dyDescent="0.3">
      <c r="A19" s="118" t="s">
        <v>213</v>
      </c>
      <c r="B19" s="159" t="s">
        <v>650</v>
      </c>
      <c r="C19" s="164">
        <v>118.3</v>
      </c>
      <c r="D19" s="59">
        <v>130</v>
      </c>
      <c r="E19" s="203">
        <f>D19-C19</f>
        <v>11.700000000000003</v>
      </c>
      <c r="F19" s="169">
        <v>0.1</v>
      </c>
      <c r="G19" s="203">
        <f>(F19*$L$6)*$L$7</f>
        <v>13.125</v>
      </c>
      <c r="H19" s="465">
        <f>G19+E19</f>
        <v>24.825000000000003</v>
      </c>
      <c r="I19" s="119">
        <f>H19/C19</f>
        <v>0.2098478444632291</v>
      </c>
      <c r="P19" t="s">
        <v>69</v>
      </c>
    </row>
    <row r="20" spans="1:16" x14ac:dyDescent="0.3">
      <c r="A20" s="118" t="s">
        <v>157</v>
      </c>
      <c r="B20" s="159" t="s">
        <v>173</v>
      </c>
      <c r="C20" s="164">
        <v>159.25</v>
      </c>
      <c r="D20" s="59">
        <v>175</v>
      </c>
      <c r="E20" s="203">
        <f>D20-C20</f>
        <v>15.75</v>
      </c>
      <c r="F20" s="170">
        <v>0.1</v>
      </c>
      <c r="G20" s="203">
        <f>(F20*$L$6)*$L$7</f>
        <v>13.125</v>
      </c>
      <c r="H20" s="465">
        <f>G20+E20</f>
        <v>28.875</v>
      </c>
      <c r="I20" s="119">
        <f>H20/C20</f>
        <v>0.18131868131868131</v>
      </c>
    </row>
    <row r="21" spans="1:16" x14ac:dyDescent="0.3">
      <c r="A21" s="118" t="s">
        <v>142</v>
      </c>
      <c r="B21" s="159" t="s">
        <v>651</v>
      </c>
      <c r="C21" s="164">
        <v>177.45</v>
      </c>
      <c r="D21" s="59">
        <v>195</v>
      </c>
      <c r="E21" s="203">
        <f>D21-C21</f>
        <v>17.550000000000011</v>
      </c>
      <c r="F21" s="169">
        <v>0.1</v>
      </c>
      <c r="G21" s="203">
        <f>(F21*$L$6)*$L$7</f>
        <v>13.125</v>
      </c>
      <c r="H21" s="465">
        <f>G21+E21</f>
        <v>30.675000000000011</v>
      </c>
      <c r="I21" s="119">
        <f>H21/C21</f>
        <v>0.1728655959425191</v>
      </c>
    </row>
    <row r="22" spans="1:16" ht="15" thickBot="1" x14ac:dyDescent="0.35">
      <c r="A22" s="120" t="s">
        <v>73</v>
      </c>
      <c r="B22" s="160" t="s">
        <v>177</v>
      </c>
      <c r="C22" s="165">
        <v>227.5</v>
      </c>
      <c r="D22" s="121">
        <v>250</v>
      </c>
      <c r="E22" s="204">
        <f>D22-C22</f>
        <v>22.5</v>
      </c>
      <c r="F22" s="171">
        <v>0.1</v>
      </c>
      <c r="G22" s="204">
        <f>(F22*$L$6)*$L$7</f>
        <v>13.125</v>
      </c>
      <c r="H22" s="466">
        <f>G22+E22</f>
        <v>35.625</v>
      </c>
      <c r="I22" s="122">
        <f>H22/C22</f>
        <v>0.15659340659340659</v>
      </c>
    </row>
    <row r="23" spans="1:16" x14ac:dyDescent="0.3">
      <c r="E23" s="39"/>
      <c r="G23" s="39"/>
      <c r="H23" s="39"/>
      <c r="I23" s="34"/>
    </row>
    <row r="24" spans="1:16" x14ac:dyDescent="0.3">
      <c r="E24" s="39"/>
      <c r="G24" s="39"/>
      <c r="H24" s="39"/>
      <c r="I24" s="34"/>
    </row>
    <row r="25" spans="1:16" x14ac:dyDescent="0.3">
      <c r="E25" s="39"/>
      <c r="G25" s="39"/>
      <c r="H25" s="39"/>
      <c r="I25" s="34"/>
    </row>
    <row r="26" spans="1:16" x14ac:dyDescent="0.3">
      <c r="E26" s="39"/>
      <c r="G26" s="39"/>
      <c r="H26" s="39"/>
      <c r="I26" s="34"/>
    </row>
    <row r="27" spans="1:16" x14ac:dyDescent="0.3">
      <c r="E27" s="39"/>
      <c r="G27" s="39"/>
      <c r="H27" s="39"/>
      <c r="I27" s="34"/>
    </row>
    <row r="28" spans="1:16" x14ac:dyDescent="0.3">
      <c r="E28" s="39"/>
      <c r="G28" s="39"/>
      <c r="H28" s="39"/>
      <c r="I28" s="34"/>
    </row>
    <row r="29" spans="1:16" x14ac:dyDescent="0.3">
      <c r="E29" s="39"/>
      <c r="G29" s="39"/>
      <c r="H29" s="39"/>
      <c r="I29" s="34"/>
    </row>
    <row r="30" spans="1:16" x14ac:dyDescent="0.3">
      <c r="E30" s="39"/>
      <c r="G30" s="39"/>
      <c r="H30" s="39"/>
      <c r="I30" s="34"/>
    </row>
  </sheetData>
  <autoFilter ref="A4:I4" xr:uid="{00000000-0001-0000-0300-000000000000}"/>
  <sortState xmlns:xlrd2="http://schemas.microsoft.com/office/spreadsheetml/2017/richdata2" ref="A5:I7">
    <sortCondition descending="1" ref="I5:I7"/>
  </sortState>
  <mergeCells count="5">
    <mergeCell ref="K5:L5"/>
    <mergeCell ref="A1:I1"/>
    <mergeCell ref="C3:E3"/>
    <mergeCell ref="F3:G3"/>
    <mergeCell ref="H3:I3"/>
  </mergeCells>
  <printOptions horizontalCentered="1"/>
  <pageMargins left="0.25" right="0.25" top="0.75" bottom="0.75" header="0.3" footer="0.3"/>
  <pageSetup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  <pageSetUpPr fitToPage="1"/>
  </sheetPr>
  <dimension ref="A1:L24"/>
  <sheetViews>
    <sheetView zoomScale="115" zoomScaleNormal="115" zoomScaleSheetLayoutView="120"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A4" sqref="A4:I22"/>
    </sheetView>
  </sheetViews>
  <sheetFormatPr defaultColWidth="8.88671875" defaultRowHeight="14.4" x14ac:dyDescent="0.3"/>
  <cols>
    <col min="1" max="1" width="8.77734375" style="6" customWidth="1"/>
    <col min="2" max="2" width="43.88671875" style="27" bestFit="1" customWidth="1"/>
    <col min="3" max="9" width="12.77734375" style="6" customWidth="1"/>
    <col min="10" max="10" width="8.88671875" style="6"/>
    <col min="11" max="11" width="19.6640625" style="6" bestFit="1" customWidth="1"/>
    <col min="12" max="12" width="10.6640625" style="6" customWidth="1"/>
    <col min="13" max="16384" width="8.88671875" style="6"/>
  </cols>
  <sheetData>
    <row r="1" spans="1:12" ht="24" thickBot="1" x14ac:dyDescent="0.35">
      <c r="A1" s="172" t="s">
        <v>379</v>
      </c>
      <c r="B1" s="173"/>
      <c r="C1" s="173"/>
      <c r="D1" s="173"/>
      <c r="E1" s="173"/>
      <c r="F1" s="173"/>
      <c r="G1" s="173"/>
      <c r="H1" s="173"/>
      <c r="I1" s="174"/>
    </row>
    <row r="2" spans="1:12" ht="12" customHeight="1" thickBot="1" x14ac:dyDescent="0.35">
      <c r="A2" s="190"/>
      <c r="B2" s="190"/>
      <c r="C2" s="61"/>
      <c r="D2" s="61"/>
      <c r="E2" s="61"/>
      <c r="F2" s="61"/>
      <c r="G2" s="61"/>
      <c r="H2" s="61"/>
      <c r="I2" s="175"/>
    </row>
    <row r="3" spans="1:12" ht="24" thickBot="1" x14ac:dyDescent="0.35">
      <c r="A3" s="191"/>
      <c r="B3" s="191"/>
      <c r="C3" s="182" t="s">
        <v>728</v>
      </c>
      <c r="D3" s="183"/>
      <c r="E3" s="184"/>
      <c r="F3" s="182" t="s">
        <v>729</v>
      </c>
      <c r="G3" s="184"/>
      <c r="H3" s="182" t="s">
        <v>730</v>
      </c>
      <c r="I3" s="184"/>
    </row>
    <row r="4" spans="1:12" ht="45.75" customHeight="1" thickBot="1" x14ac:dyDescent="0.35">
      <c r="A4" s="185" t="s">
        <v>0</v>
      </c>
      <c r="B4" s="186" t="s">
        <v>1</v>
      </c>
      <c r="C4" s="187" t="s">
        <v>3</v>
      </c>
      <c r="D4" s="14" t="s">
        <v>4</v>
      </c>
      <c r="E4" s="385" t="s">
        <v>6</v>
      </c>
      <c r="F4" s="188" t="s">
        <v>2</v>
      </c>
      <c r="G4" s="386" t="s">
        <v>5</v>
      </c>
      <c r="H4" s="387" t="s">
        <v>7</v>
      </c>
      <c r="I4" s="189" t="s">
        <v>8</v>
      </c>
    </row>
    <row r="5" spans="1:12" ht="15.75" customHeight="1" thickBot="1" x14ac:dyDescent="0.35">
      <c r="A5" s="84" t="s">
        <v>9</v>
      </c>
      <c r="B5" s="334" t="s">
        <v>686</v>
      </c>
      <c r="C5" s="347">
        <v>814.45</v>
      </c>
      <c r="D5" s="93">
        <v>895</v>
      </c>
      <c r="E5" s="359">
        <f>D5-C5</f>
        <v>80.549999999999955</v>
      </c>
      <c r="F5" s="350">
        <v>3.7</v>
      </c>
      <c r="G5" s="200">
        <f>(F5*$L$6)*$L$7</f>
        <v>485.625</v>
      </c>
      <c r="H5" s="375">
        <f>G5+E5</f>
        <v>566.17499999999995</v>
      </c>
      <c r="I5" s="86">
        <f>H5/C5</f>
        <v>0.69516237951992133</v>
      </c>
      <c r="K5" s="192" t="s">
        <v>731</v>
      </c>
      <c r="L5" s="193"/>
    </row>
    <row r="6" spans="1:12" ht="15.75" customHeight="1" thickBot="1" x14ac:dyDescent="0.35">
      <c r="A6" s="87" t="s">
        <v>70</v>
      </c>
      <c r="B6" s="335" t="s">
        <v>687</v>
      </c>
      <c r="C6" s="348">
        <v>815</v>
      </c>
      <c r="D6" s="95">
        <v>895</v>
      </c>
      <c r="E6" s="360">
        <f>D6-C6</f>
        <v>80</v>
      </c>
      <c r="F6" s="351">
        <v>3</v>
      </c>
      <c r="G6" s="201">
        <f>(F6*$L$6)*$L$7</f>
        <v>393.75</v>
      </c>
      <c r="H6" s="376">
        <f>G6+E6</f>
        <v>473.75</v>
      </c>
      <c r="I6" s="88">
        <f>H6/C6</f>
        <v>0.58128834355828218</v>
      </c>
      <c r="K6" s="11" t="s">
        <v>65</v>
      </c>
      <c r="L6" s="194">
        <f>'25 Silverado LD'!M6</f>
        <v>175</v>
      </c>
    </row>
    <row r="7" spans="1:12" ht="15.75" customHeight="1" thickBot="1" x14ac:dyDescent="0.35">
      <c r="A7" s="89" t="s">
        <v>169</v>
      </c>
      <c r="B7" s="336" t="s">
        <v>688</v>
      </c>
      <c r="C7" s="349">
        <v>568.75</v>
      </c>
      <c r="D7" s="97">
        <v>625</v>
      </c>
      <c r="E7" s="361">
        <f>D7-C7</f>
        <v>56.25</v>
      </c>
      <c r="F7" s="352">
        <v>0.2</v>
      </c>
      <c r="G7" s="202">
        <f>(F7*$L$6)*$L$7</f>
        <v>26.25</v>
      </c>
      <c r="H7" s="377">
        <f>G7+E7</f>
        <v>82.5</v>
      </c>
      <c r="I7" s="91">
        <f>H7/C7</f>
        <v>0.14505494505494507</v>
      </c>
      <c r="K7" s="32" t="s">
        <v>67</v>
      </c>
      <c r="L7" s="195">
        <f>'25 Silverado LD'!M7</f>
        <v>0.75</v>
      </c>
    </row>
    <row r="8" spans="1:12" ht="15.75" customHeight="1" x14ac:dyDescent="0.3">
      <c r="A8" s="115" t="s">
        <v>170</v>
      </c>
      <c r="B8" s="337" t="s">
        <v>171</v>
      </c>
      <c r="C8" s="131" t="s">
        <v>349</v>
      </c>
      <c r="D8" s="132"/>
      <c r="E8" s="132"/>
      <c r="F8" s="132"/>
      <c r="G8" s="132"/>
      <c r="H8" s="132"/>
      <c r="I8" s="133"/>
    </row>
    <row r="9" spans="1:12" ht="15.75" customHeight="1" x14ac:dyDescent="0.3">
      <c r="A9" s="116" t="s">
        <v>16</v>
      </c>
      <c r="B9" s="338" t="s">
        <v>29</v>
      </c>
      <c r="C9" s="134"/>
      <c r="D9" s="135"/>
      <c r="E9" s="135"/>
      <c r="F9" s="135"/>
      <c r="G9" s="135"/>
      <c r="H9" s="135"/>
      <c r="I9" s="136"/>
    </row>
    <row r="10" spans="1:12" ht="15.75" customHeight="1" thickBot="1" x14ac:dyDescent="0.35">
      <c r="A10" s="117" t="s">
        <v>168</v>
      </c>
      <c r="B10" s="339" t="s">
        <v>172</v>
      </c>
      <c r="C10" s="137"/>
      <c r="D10" s="138"/>
      <c r="E10" s="138"/>
      <c r="F10" s="138"/>
      <c r="G10" s="138"/>
      <c r="H10" s="138"/>
      <c r="I10" s="139"/>
    </row>
    <row r="11" spans="1:12" ht="15.75" customHeight="1" x14ac:dyDescent="0.3">
      <c r="A11" s="98" t="s">
        <v>24</v>
      </c>
      <c r="B11" s="340" t="s">
        <v>394</v>
      </c>
      <c r="C11" s="343">
        <v>136.5</v>
      </c>
      <c r="D11" s="99">
        <v>150</v>
      </c>
      <c r="E11" s="356">
        <f>D11-C11</f>
        <v>13.5</v>
      </c>
      <c r="F11" s="353">
        <v>1</v>
      </c>
      <c r="G11" s="250">
        <f>(F11*$L$6)*$L$7</f>
        <v>131.25</v>
      </c>
      <c r="H11" s="375">
        <f>G11+E11</f>
        <v>144.75</v>
      </c>
      <c r="I11" s="111">
        <f>H11/C11</f>
        <v>1.0604395604395604</v>
      </c>
    </row>
    <row r="12" spans="1:12" ht="15.75" customHeight="1" x14ac:dyDescent="0.3">
      <c r="A12" s="103" t="s">
        <v>16</v>
      </c>
      <c r="B12" s="341" t="s">
        <v>29</v>
      </c>
      <c r="C12" s="344">
        <v>227.5</v>
      </c>
      <c r="D12" s="24">
        <v>250</v>
      </c>
      <c r="E12" s="357">
        <f>D12-C12</f>
        <v>22.5</v>
      </c>
      <c r="F12" s="307">
        <v>1</v>
      </c>
      <c r="G12" s="354">
        <f>(F12*$L$6)*$L$7</f>
        <v>131.25</v>
      </c>
      <c r="H12" s="376">
        <f>G12+E12</f>
        <v>153.75</v>
      </c>
      <c r="I12" s="112">
        <f>H12/C12</f>
        <v>0.67582417582417587</v>
      </c>
    </row>
    <row r="13" spans="1:12" ht="15.75" customHeight="1" x14ac:dyDescent="0.3">
      <c r="A13" s="103" t="s">
        <v>10</v>
      </c>
      <c r="B13" s="341" t="s">
        <v>30</v>
      </c>
      <c r="C13" s="344">
        <v>227.5</v>
      </c>
      <c r="D13" s="24">
        <v>250</v>
      </c>
      <c r="E13" s="357">
        <f>D13-C13</f>
        <v>22.5</v>
      </c>
      <c r="F13" s="307">
        <v>0.8</v>
      </c>
      <c r="G13" s="354">
        <f>(F13*$L$6)*$L$7</f>
        <v>105</v>
      </c>
      <c r="H13" s="376">
        <f>G13+E13</f>
        <v>127.5</v>
      </c>
      <c r="I13" s="112">
        <f>H13/C13</f>
        <v>0.56043956043956045</v>
      </c>
    </row>
    <row r="14" spans="1:12" ht="15.75" customHeight="1" x14ac:dyDescent="0.3">
      <c r="A14" s="103" t="s">
        <v>31</v>
      </c>
      <c r="B14" s="341" t="s">
        <v>32</v>
      </c>
      <c r="C14" s="344">
        <v>177</v>
      </c>
      <c r="D14" s="24">
        <v>195</v>
      </c>
      <c r="E14" s="357">
        <f>D14-C14</f>
        <v>18</v>
      </c>
      <c r="F14" s="307">
        <v>0.5</v>
      </c>
      <c r="G14" s="354">
        <f>(F14*$L$6)*$L$7</f>
        <v>65.625</v>
      </c>
      <c r="H14" s="376">
        <f>G14+E14</f>
        <v>83.625</v>
      </c>
      <c r="I14" s="112">
        <f>H14/C14</f>
        <v>0.47245762711864409</v>
      </c>
    </row>
    <row r="15" spans="1:12" ht="15.75" customHeight="1" x14ac:dyDescent="0.3">
      <c r="A15" s="103" t="s">
        <v>27</v>
      </c>
      <c r="B15" s="341" t="s">
        <v>28</v>
      </c>
      <c r="C15" s="344">
        <v>268.45</v>
      </c>
      <c r="D15" s="24">
        <v>295</v>
      </c>
      <c r="E15" s="357">
        <f>D15-C15</f>
        <v>26.550000000000011</v>
      </c>
      <c r="F15" s="307">
        <v>0.5</v>
      </c>
      <c r="G15" s="354">
        <f>(F15*$L$6)*$L$7</f>
        <v>65.625</v>
      </c>
      <c r="H15" s="376">
        <f>G15+E15</f>
        <v>92.175000000000011</v>
      </c>
      <c r="I15" s="112">
        <f>H15/C15</f>
        <v>0.34336002980070784</v>
      </c>
    </row>
    <row r="16" spans="1:12" ht="15.75" customHeight="1" x14ac:dyDescent="0.3">
      <c r="A16" s="103" t="s">
        <v>22</v>
      </c>
      <c r="B16" s="341" t="s">
        <v>23</v>
      </c>
      <c r="C16" s="344">
        <v>113.745</v>
      </c>
      <c r="D16" s="24">
        <v>125</v>
      </c>
      <c r="E16" s="357">
        <f>D16-C16</f>
        <v>11.254999999999995</v>
      </c>
      <c r="F16" s="307">
        <v>0.2</v>
      </c>
      <c r="G16" s="354">
        <f>(F16*$L$6)*$L$7</f>
        <v>26.25</v>
      </c>
      <c r="H16" s="376">
        <f>G16+E16</f>
        <v>37.504999999999995</v>
      </c>
      <c r="I16" s="112">
        <f>H16/C16</f>
        <v>0.32972877928700156</v>
      </c>
    </row>
    <row r="17" spans="1:9" ht="15.75" customHeight="1" x14ac:dyDescent="0.3">
      <c r="A17" s="103" t="s">
        <v>152</v>
      </c>
      <c r="B17" s="341" t="s">
        <v>153</v>
      </c>
      <c r="C17" s="344">
        <v>86.45</v>
      </c>
      <c r="D17" s="24">
        <v>95</v>
      </c>
      <c r="E17" s="357">
        <f>D17-C17</f>
        <v>8.5499999999999972</v>
      </c>
      <c r="F17" s="307">
        <v>0.1</v>
      </c>
      <c r="G17" s="354">
        <f>(F17*$L$6)*$L$7</f>
        <v>13.125</v>
      </c>
      <c r="H17" s="376">
        <f>G17+E17</f>
        <v>21.674999999999997</v>
      </c>
      <c r="I17" s="112">
        <f>H17/C17</f>
        <v>0.25072296124927701</v>
      </c>
    </row>
    <row r="18" spans="1:9" ht="15.75" customHeight="1" x14ac:dyDescent="0.3">
      <c r="A18" s="103" t="s">
        <v>134</v>
      </c>
      <c r="B18" s="341" t="s">
        <v>174</v>
      </c>
      <c r="C18" s="344">
        <v>159</v>
      </c>
      <c r="D18" s="24">
        <v>175</v>
      </c>
      <c r="E18" s="357">
        <f>D18-C18</f>
        <v>16</v>
      </c>
      <c r="F18" s="307">
        <v>0.1</v>
      </c>
      <c r="G18" s="354">
        <f>(F18*$L$6)*$L$7</f>
        <v>13.125</v>
      </c>
      <c r="H18" s="376">
        <f>G18+E18</f>
        <v>29.125</v>
      </c>
      <c r="I18" s="112">
        <f>H18/C18</f>
        <v>0.1831761006289308</v>
      </c>
    </row>
    <row r="19" spans="1:9" ht="15.75" customHeight="1" x14ac:dyDescent="0.3">
      <c r="A19" s="103" t="s">
        <v>157</v>
      </c>
      <c r="B19" s="341" t="s">
        <v>173</v>
      </c>
      <c r="C19" s="344">
        <v>159</v>
      </c>
      <c r="D19" s="24">
        <v>175</v>
      </c>
      <c r="E19" s="357">
        <f>D19-C19</f>
        <v>16</v>
      </c>
      <c r="F19" s="307">
        <v>0.1</v>
      </c>
      <c r="G19" s="354">
        <f>(F19*$L$6)*$L$7</f>
        <v>13.125</v>
      </c>
      <c r="H19" s="376">
        <f>G19+E19</f>
        <v>29.125</v>
      </c>
      <c r="I19" s="112">
        <f>H19/C19</f>
        <v>0.1831761006289308</v>
      </c>
    </row>
    <row r="20" spans="1:9" ht="15.75" customHeight="1" x14ac:dyDescent="0.3">
      <c r="A20" s="103" t="s">
        <v>142</v>
      </c>
      <c r="B20" s="341" t="s">
        <v>175</v>
      </c>
      <c r="C20" s="344">
        <v>177.45</v>
      </c>
      <c r="D20" s="24">
        <v>195</v>
      </c>
      <c r="E20" s="357">
        <f>D20-C20</f>
        <v>17.550000000000011</v>
      </c>
      <c r="F20" s="307">
        <v>0.1</v>
      </c>
      <c r="G20" s="354">
        <f>(F20*$L$6)*$L$7</f>
        <v>13.125</v>
      </c>
      <c r="H20" s="376">
        <f>G20+E20</f>
        <v>30.675000000000011</v>
      </c>
      <c r="I20" s="112">
        <f>H20/C20</f>
        <v>0.1728655959425191</v>
      </c>
    </row>
    <row r="21" spans="1:9" ht="15.75" customHeight="1" x14ac:dyDescent="0.3">
      <c r="A21" s="103" t="s">
        <v>148</v>
      </c>
      <c r="B21" s="341" t="s">
        <v>176</v>
      </c>
      <c r="C21" s="344">
        <v>204.75</v>
      </c>
      <c r="D21" s="24">
        <v>225</v>
      </c>
      <c r="E21" s="357">
        <f>D21-C21</f>
        <v>20.25</v>
      </c>
      <c r="F21" s="307">
        <v>0.1</v>
      </c>
      <c r="G21" s="354">
        <f>(F21*$L$6)*$L$7</f>
        <v>13.125</v>
      </c>
      <c r="H21" s="376">
        <f>G21+E21</f>
        <v>33.375</v>
      </c>
      <c r="I21" s="112">
        <f>H21/C21</f>
        <v>0.16300366300366301</v>
      </c>
    </row>
    <row r="22" spans="1:9" ht="15.75" customHeight="1" thickBot="1" x14ac:dyDescent="0.35">
      <c r="A22" s="104" t="s">
        <v>73</v>
      </c>
      <c r="B22" s="342" t="s">
        <v>177</v>
      </c>
      <c r="C22" s="345">
        <v>227.5</v>
      </c>
      <c r="D22" s="106">
        <v>250</v>
      </c>
      <c r="E22" s="358">
        <f>D22-C22</f>
        <v>22.5</v>
      </c>
      <c r="F22" s="308">
        <v>0.1</v>
      </c>
      <c r="G22" s="355">
        <f>(F22*$L$6)*$L$7</f>
        <v>13.125</v>
      </c>
      <c r="H22" s="377">
        <f>G22+E22</f>
        <v>35.625</v>
      </c>
      <c r="I22" s="114">
        <f>H22/C22</f>
        <v>0.15659340659340659</v>
      </c>
    </row>
    <row r="23" spans="1:9" ht="15.75" customHeight="1" x14ac:dyDescent="0.3"/>
    <row r="24" spans="1:9" ht="15.75" customHeight="1" x14ac:dyDescent="0.3"/>
  </sheetData>
  <autoFilter ref="A4:I4" xr:uid="{00000000-0001-0000-0500-000000000000}"/>
  <sortState xmlns:xlrd2="http://schemas.microsoft.com/office/spreadsheetml/2017/richdata2" ref="A11:I22">
    <sortCondition descending="1" ref="I11:I22"/>
  </sortState>
  <mergeCells count="6">
    <mergeCell ref="C8:I10"/>
    <mergeCell ref="A1:I1"/>
    <mergeCell ref="K5:L5"/>
    <mergeCell ref="C3:E3"/>
    <mergeCell ref="F3:G3"/>
    <mergeCell ref="H3:I3"/>
  </mergeCells>
  <phoneticPr fontId="4" type="noConversion"/>
  <printOptions horizontalCentered="1"/>
  <pageMargins left="0.25" right="0.25" top="0.75" bottom="0.75" header="0.3" footer="0.3"/>
  <pageSetup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  <pageSetUpPr fitToPage="1"/>
  </sheetPr>
  <dimension ref="A1:L59"/>
  <sheetViews>
    <sheetView zoomScaleNormal="100" zoomScaleSheetLayoutView="120" workbookViewId="0">
      <pane xSplit="9" ySplit="4" topLeftCell="J35" activePane="bottomRight" state="frozen"/>
      <selection pane="topRight" activeCell="J1" sqref="J1"/>
      <selection pane="bottomLeft" activeCell="A5" sqref="A5"/>
      <selection pane="bottomRight" activeCell="A4" sqref="A4:I59"/>
    </sheetView>
  </sheetViews>
  <sheetFormatPr defaultRowHeight="14.4" x14ac:dyDescent="0.3"/>
  <cols>
    <col min="1" max="1" width="8.77734375" customWidth="1"/>
    <col min="2" max="2" width="46.5546875" style="29" bestFit="1" customWidth="1"/>
    <col min="3" max="4" width="12.77734375" style="1" customWidth="1"/>
    <col min="5" max="5" width="12.77734375" customWidth="1"/>
    <col min="6" max="6" width="12.77734375" style="12" customWidth="1"/>
    <col min="7" max="7" width="12.77734375" style="1" customWidth="1"/>
    <col min="8" max="8" width="12.77734375" style="3" customWidth="1"/>
    <col min="9" max="9" width="12.77734375" style="2" customWidth="1"/>
    <col min="11" max="11" width="21.44140625" bestFit="1" customWidth="1"/>
  </cols>
  <sheetData>
    <row r="1" spans="1:12" ht="24" thickBot="1" x14ac:dyDescent="0.35">
      <c r="A1" s="172" t="s">
        <v>373</v>
      </c>
      <c r="B1" s="173"/>
      <c r="C1" s="173"/>
      <c r="D1" s="173"/>
      <c r="E1" s="173"/>
      <c r="F1" s="173"/>
      <c r="G1" s="173"/>
      <c r="H1" s="173"/>
      <c r="I1" s="174"/>
    </row>
    <row r="2" spans="1:12" s="6" customFormat="1" ht="12" customHeight="1" thickBot="1" x14ac:dyDescent="0.35">
      <c r="A2" s="190"/>
      <c r="B2" s="190"/>
      <c r="C2" s="61"/>
      <c r="D2" s="61"/>
      <c r="E2" s="61"/>
      <c r="F2" s="61"/>
      <c r="G2" s="61"/>
      <c r="H2" s="61"/>
      <c r="I2" s="175"/>
    </row>
    <row r="3" spans="1:12" ht="24" thickBot="1" x14ac:dyDescent="0.35">
      <c r="A3" s="191"/>
      <c r="B3" s="191"/>
      <c r="C3" s="182" t="s">
        <v>728</v>
      </c>
      <c r="D3" s="183"/>
      <c r="E3" s="184"/>
      <c r="F3" s="182" t="s">
        <v>729</v>
      </c>
      <c r="G3" s="184"/>
      <c r="H3" s="182" t="s">
        <v>730</v>
      </c>
      <c r="I3" s="184"/>
    </row>
    <row r="4" spans="1:12" ht="45.75" customHeight="1" thickBot="1" x14ac:dyDescent="0.35">
      <c r="A4" s="185" t="s">
        <v>0</v>
      </c>
      <c r="B4" s="186" t="s">
        <v>1</v>
      </c>
      <c r="C4" s="187" t="s">
        <v>3</v>
      </c>
      <c r="D4" s="14" t="s">
        <v>4</v>
      </c>
      <c r="E4" s="385" t="s">
        <v>6</v>
      </c>
      <c r="F4" s="188" t="s">
        <v>2</v>
      </c>
      <c r="G4" s="386" t="s">
        <v>5</v>
      </c>
      <c r="H4" s="387" t="s">
        <v>7</v>
      </c>
      <c r="I4" s="189" t="s">
        <v>8</v>
      </c>
    </row>
    <row r="5" spans="1:12" ht="15" thickBot="1" x14ac:dyDescent="0.35">
      <c r="A5" s="67" t="s">
        <v>281</v>
      </c>
      <c r="B5" s="156" t="s">
        <v>703</v>
      </c>
      <c r="C5" s="161">
        <v>905</v>
      </c>
      <c r="D5" s="85">
        <v>995</v>
      </c>
      <c r="E5" s="359">
        <f>D5-C5</f>
        <v>90</v>
      </c>
      <c r="F5" s="166">
        <v>1.6</v>
      </c>
      <c r="G5" s="200">
        <f>(F5*$L$6)*$L$7</f>
        <v>210</v>
      </c>
      <c r="H5" s="375">
        <f>G5+E5</f>
        <v>300</v>
      </c>
      <c r="I5" s="86">
        <f>H5/C5</f>
        <v>0.33149171270718231</v>
      </c>
      <c r="K5" s="192" t="s">
        <v>731</v>
      </c>
      <c r="L5" s="193"/>
    </row>
    <row r="6" spans="1:12" ht="15" thickBot="1" x14ac:dyDescent="0.35">
      <c r="A6" s="73" t="s">
        <v>350</v>
      </c>
      <c r="B6" s="157" t="s">
        <v>706</v>
      </c>
      <c r="C6" s="162">
        <v>632</v>
      </c>
      <c r="D6" s="44">
        <v>695</v>
      </c>
      <c r="E6" s="360">
        <f>D6-C6</f>
        <v>63</v>
      </c>
      <c r="F6" s="167">
        <v>0.9</v>
      </c>
      <c r="G6" s="309">
        <f>(F6*$L$6)*$L$7</f>
        <v>118.125</v>
      </c>
      <c r="H6" s="376">
        <f>G6+E6</f>
        <v>181.125</v>
      </c>
      <c r="I6" s="88">
        <f>H6/C6</f>
        <v>0.28659018987341772</v>
      </c>
      <c r="K6" s="11" t="s">
        <v>65</v>
      </c>
      <c r="L6" s="194">
        <f>'25 Silverado LD'!M6</f>
        <v>175</v>
      </c>
    </row>
    <row r="7" spans="1:12" ht="15" thickBot="1" x14ac:dyDescent="0.35">
      <c r="A7" s="73" t="s">
        <v>163</v>
      </c>
      <c r="B7" s="157" t="s">
        <v>704</v>
      </c>
      <c r="C7" s="162">
        <v>2816</v>
      </c>
      <c r="D7" s="44">
        <v>3095</v>
      </c>
      <c r="E7" s="360">
        <f>D7-C7</f>
        <v>279</v>
      </c>
      <c r="F7" s="167">
        <v>3.1</v>
      </c>
      <c r="G7" s="309">
        <f>(F7*$L$6)*$L$7</f>
        <v>406.875</v>
      </c>
      <c r="H7" s="376">
        <f>G7+E7</f>
        <v>685.875</v>
      </c>
      <c r="I7" s="88">
        <f>H7/C7</f>
        <v>0.24356356534090909</v>
      </c>
      <c r="K7" s="32" t="s">
        <v>67</v>
      </c>
      <c r="L7" s="195">
        <f>'25 Silverado LD'!M7</f>
        <v>0.75</v>
      </c>
    </row>
    <row r="8" spans="1:12" x14ac:dyDescent="0.3">
      <c r="A8" s="73" t="s">
        <v>164</v>
      </c>
      <c r="B8" s="157" t="s">
        <v>702</v>
      </c>
      <c r="C8" s="162">
        <v>1542.45</v>
      </c>
      <c r="D8" s="44">
        <v>1695</v>
      </c>
      <c r="E8" s="360">
        <f>D8-C8</f>
        <v>152.54999999999995</v>
      </c>
      <c r="F8" s="167">
        <v>1.5</v>
      </c>
      <c r="G8" s="309">
        <f>(F8*$L$6)*$L$7</f>
        <v>196.875</v>
      </c>
      <c r="H8" s="376">
        <f>G8+E8</f>
        <v>349.42499999999995</v>
      </c>
      <c r="I8" s="88">
        <f>H8/C8</f>
        <v>0.2265389477778858</v>
      </c>
    </row>
    <row r="9" spans="1:12" x14ac:dyDescent="0.3">
      <c r="A9" s="73" t="s">
        <v>477</v>
      </c>
      <c r="B9" s="157" t="s">
        <v>707</v>
      </c>
      <c r="C9" s="162">
        <v>1451</v>
      </c>
      <c r="D9" s="44">
        <v>1595</v>
      </c>
      <c r="E9" s="360">
        <f>D9-C9</f>
        <v>144</v>
      </c>
      <c r="F9" s="167">
        <v>1.2</v>
      </c>
      <c r="G9" s="309">
        <f>(F9*$L$6)*$L$7</f>
        <v>157.5</v>
      </c>
      <c r="H9" s="376">
        <f>G9+E9</f>
        <v>301.5</v>
      </c>
      <c r="I9" s="88">
        <f>H9/C9</f>
        <v>0.20778773259820812</v>
      </c>
    </row>
    <row r="10" spans="1:12" ht="15" thickBot="1" x14ac:dyDescent="0.35">
      <c r="A10" s="108" t="s">
        <v>169</v>
      </c>
      <c r="B10" s="158" t="s">
        <v>705</v>
      </c>
      <c r="C10" s="163">
        <v>2998.45</v>
      </c>
      <c r="D10" s="90">
        <v>3295</v>
      </c>
      <c r="E10" s="361">
        <f>D10-C10</f>
        <v>296.55000000000018</v>
      </c>
      <c r="F10" s="168">
        <v>2.2000000000000002</v>
      </c>
      <c r="G10" s="365">
        <f>(F10*$L$6)*$L$7</f>
        <v>288.75000000000006</v>
      </c>
      <c r="H10" s="377">
        <f>G10+E10</f>
        <v>585.30000000000018</v>
      </c>
      <c r="I10" s="91">
        <f>H10/C10</f>
        <v>0.19520085377445021</v>
      </c>
    </row>
    <row r="11" spans="1:12" ht="15" customHeight="1" x14ac:dyDescent="0.3">
      <c r="A11" s="64" t="s">
        <v>478</v>
      </c>
      <c r="B11" s="243" t="s">
        <v>479</v>
      </c>
      <c r="C11" s="366" t="s">
        <v>349</v>
      </c>
      <c r="D11" s="367"/>
      <c r="E11" s="367"/>
      <c r="F11" s="367"/>
      <c r="G11" s="367"/>
      <c r="H11" s="367"/>
      <c r="I11" s="368"/>
    </row>
    <row r="12" spans="1:12" ht="15" customHeight="1" x14ac:dyDescent="0.3">
      <c r="A12" s="65" t="s">
        <v>283</v>
      </c>
      <c r="B12" s="362" t="s">
        <v>284</v>
      </c>
      <c r="C12" s="369"/>
      <c r="D12" s="370"/>
      <c r="E12" s="370"/>
      <c r="F12" s="370"/>
      <c r="G12" s="370"/>
      <c r="H12" s="370"/>
      <c r="I12" s="371"/>
    </row>
    <row r="13" spans="1:12" ht="15" customHeight="1" x14ac:dyDescent="0.3">
      <c r="A13" s="65" t="s">
        <v>285</v>
      </c>
      <c r="B13" s="63" t="s">
        <v>286</v>
      </c>
      <c r="C13" s="369"/>
      <c r="D13" s="370"/>
      <c r="E13" s="370"/>
      <c r="F13" s="370"/>
      <c r="G13" s="370"/>
      <c r="H13" s="370"/>
      <c r="I13" s="371"/>
    </row>
    <row r="14" spans="1:12" ht="15" customHeight="1" thickBot="1" x14ac:dyDescent="0.35">
      <c r="A14" s="66" t="s">
        <v>480</v>
      </c>
      <c r="B14" s="244" t="s">
        <v>481</v>
      </c>
      <c r="C14" s="372"/>
      <c r="D14" s="373"/>
      <c r="E14" s="373"/>
      <c r="F14" s="373"/>
      <c r="G14" s="373"/>
      <c r="H14" s="373"/>
      <c r="I14" s="374"/>
    </row>
    <row r="15" spans="1:12" ht="15" customHeight="1" x14ac:dyDescent="0.3">
      <c r="A15" s="238" t="s">
        <v>16</v>
      </c>
      <c r="B15" s="363" t="s">
        <v>58</v>
      </c>
      <c r="C15" s="251">
        <v>222.95</v>
      </c>
      <c r="D15" s="110">
        <v>245</v>
      </c>
      <c r="E15" s="356">
        <f>D15-C15</f>
        <v>22.050000000000011</v>
      </c>
      <c r="F15" s="353">
        <v>1</v>
      </c>
      <c r="G15" s="250">
        <f>(F15*$L$6)*$L$7</f>
        <v>131.25</v>
      </c>
      <c r="H15" s="375">
        <f>G15+E15</f>
        <v>153.30000000000001</v>
      </c>
      <c r="I15" s="111">
        <f>H15/C15</f>
        <v>0.6875981161695448</v>
      </c>
    </row>
    <row r="16" spans="1:12" ht="15" customHeight="1" x14ac:dyDescent="0.3">
      <c r="A16" s="126" t="s">
        <v>498</v>
      </c>
      <c r="B16" s="300" t="s">
        <v>499</v>
      </c>
      <c r="C16" s="303">
        <v>45.5</v>
      </c>
      <c r="D16" s="42">
        <v>50</v>
      </c>
      <c r="E16" s="357">
        <f>D16-C16</f>
        <v>4.5</v>
      </c>
      <c r="F16" s="307">
        <v>0.2</v>
      </c>
      <c r="G16" s="354">
        <f>(F16*$L$6)*$L$7</f>
        <v>26.25</v>
      </c>
      <c r="H16" s="376">
        <f>G16+E16</f>
        <v>30.75</v>
      </c>
      <c r="I16" s="112">
        <f>H16/C16</f>
        <v>0.67582417582417587</v>
      </c>
    </row>
    <row r="17" spans="1:9" ht="15" customHeight="1" x14ac:dyDescent="0.3">
      <c r="A17" s="126" t="s">
        <v>10</v>
      </c>
      <c r="B17" s="300" t="s">
        <v>55</v>
      </c>
      <c r="C17" s="303">
        <v>250.25</v>
      </c>
      <c r="D17" s="42">
        <v>275</v>
      </c>
      <c r="E17" s="357">
        <f>D17-C17</f>
        <v>24.75</v>
      </c>
      <c r="F17" s="307">
        <v>1</v>
      </c>
      <c r="G17" s="354">
        <f>(F17*$L$6)*$L$7</f>
        <v>131.25</v>
      </c>
      <c r="H17" s="376">
        <f>G17+E17</f>
        <v>156</v>
      </c>
      <c r="I17" s="112">
        <f>H17/C17</f>
        <v>0.62337662337662336</v>
      </c>
    </row>
    <row r="18" spans="1:9" ht="15.75" customHeight="1" x14ac:dyDescent="0.3">
      <c r="A18" s="126" t="s">
        <v>385</v>
      </c>
      <c r="B18" s="300" t="s">
        <v>386</v>
      </c>
      <c r="C18" s="303">
        <v>1137.5</v>
      </c>
      <c r="D18" s="42">
        <v>1250</v>
      </c>
      <c r="E18" s="357">
        <f>D18-C18</f>
        <v>112.5</v>
      </c>
      <c r="F18" s="307">
        <v>4.2</v>
      </c>
      <c r="G18" s="354">
        <f>(F18*$L$6)*$L$7</f>
        <v>551.25</v>
      </c>
      <c r="H18" s="376">
        <f>G18+E18</f>
        <v>663.75</v>
      </c>
      <c r="I18" s="112">
        <f>H18/C18</f>
        <v>0.58351648351648355</v>
      </c>
    </row>
    <row r="19" spans="1:9" x14ac:dyDescent="0.3">
      <c r="A19" s="126" t="s">
        <v>486</v>
      </c>
      <c r="B19" s="300" t="s">
        <v>487</v>
      </c>
      <c r="C19" s="303">
        <v>1087.45</v>
      </c>
      <c r="D19" s="42">
        <v>1195</v>
      </c>
      <c r="E19" s="357">
        <f>D19-C19</f>
        <v>107.54999999999995</v>
      </c>
      <c r="F19" s="307">
        <v>4</v>
      </c>
      <c r="G19" s="354">
        <f>(F19*$L$6)*$L$7</f>
        <v>525</v>
      </c>
      <c r="H19" s="376">
        <f>G19+E19</f>
        <v>632.54999999999995</v>
      </c>
      <c r="I19" s="112">
        <f>H19/C19</f>
        <v>0.58168191640994982</v>
      </c>
    </row>
    <row r="20" spans="1:9" x14ac:dyDescent="0.3">
      <c r="A20" s="126" t="s">
        <v>366</v>
      </c>
      <c r="B20" s="300" t="s">
        <v>360</v>
      </c>
      <c r="C20" s="303">
        <v>137</v>
      </c>
      <c r="D20" s="42">
        <v>150</v>
      </c>
      <c r="E20" s="357">
        <f>D20-C20</f>
        <v>13</v>
      </c>
      <c r="F20" s="307">
        <v>0.5</v>
      </c>
      <c r="G20" s="354">
        <f>(F20*$L$6)*$L$7</f>
        <v>65.625</v>
      </c>
      <c r="H20" s="376">
        <f>G20+E20</f>
        <v>78.625</v>
      </c>
      <c r="I20" s="112">
        <f>H20/C20</f>
        <v>0.57390510948905105</v>
      </c>
    </row>
    <row r="21" spans="1:9" x14ac:dyDescent="0.3">
      <c r="A21" s="126" t="s">
        <v>370</v>
      </c>
      <c r="B21" s="300" t="s">
        <v>365</v>
      </c>
      <c r="C21" s="303">
        <v>137</v>
      </c>
      <c r="D21" s="42">
        <v>150</v>
      </c>
      <c r="E21" s="357">
        <f>D21-C21</f>
        <v>13</v>
      </c>
      <c r="F21" s="307">
        <v>0.5</v>
      </c>
      <c r="G21" s="354">
        <f>(F21*$L$6)*$L$7</f>
        <v>65.625</v>
      </c>
      <c r="H21" s="376">
        <f>G21+E21</f>
        <v>78.625</v>
      </c>
      <c r="I21" s="112">
        <f>H21/C21</f>
        <v>0.57390510948905105</v>
      </c>
    </row>
    <row r="22" spans="1:9" x14ac:dyDescent="0.3">
      <c r="A22" s="126" t="s">
        <v>297</v>
      </c>
      <c r="B22" s="300" t="s">
        <v>348</v>
      </c>
      <c r="C22" s="303">
        <v>159</v>
      </c>
      <c r="D22" s="42">
        <v>175</v>
      </c>
      <c r="E22" s="357">
        <f>D22-C22</f>
        <v>16</v>
      </c>
      <c r="F22" s="307">
        <v>0.5</v>
      </c>
      <c r="G22" s="354">
        <f>(F22*$L$6)*$L$7</f>
        <v>65.625</v>
      </c>
      <c r="H22" s="376">
        <f>G22+E22</f>
        <v>81.625</v>
      </c>
      <c r="I22" s="112">
        <f>H22/C22</f>
        <v>0.51336477987421381</v>
      </c>
    </row>
    <row r="23" spans="1:9" x14ac:dyDescent="0.3">
      <c r="A23" s="126" t="s">
        <v>493</v>
      </c>
      <c r="B23" s="300" t="s">
        <v>494</v>
      </c>
      <c r="C23" s="303">
        <v>100.1</v>
      </c>
      <c r="D23" s="42">
        <v>110</v>
      </c>
      <c r="E23" s="357">
        <f>D23-C23</f>
        <v>9.9000000000000057</v>
      </c>
      <c r="F23" s="307">
        <v>0.3</v>
      </c>
      <c r="G23" s="354">
        <f>(F23*$L$6)*$L$7</f>
        <v>39.375</v>
      </c>
      <c r="H23" s="376">
        <f>G23+E23</f>
        <v>49.275000000000006</v>
      </c>
      <c r="I23" s="112">
        <f>H23/C23</f>
        <v>0.49225774225774233</v>
      </c>
    </row>
    <row r="24" spans="1:9" x14ac:dyDescent="0.3">
      <c r="A24" s="79" t="s">
        <v>24</v>
      </c>
      <c r="B24" s="246" t="s">
        <v>54</v>
      </c>
      <c r="C24" s="303">
        <v>177</v>
      </c>
      <c r="D24" s="42">
        <v>195</v>
      </c>
      <c r="E24" s="357">
        <f>D24-C24</f>
        <v>18</v>
      </c>
      <c r="F24" s="248">
        <v>0.5</v>
      </c>
      <c r="G24" s="354">
        <f>(F24*$L$6)*$L$7</f>
        <v>65.625</v>
      </c>
      <c r="H24" s="376">
        <f>G24+E24</f>
        <v>83.625</v>
      </c>
      <c r="I24" s="112">
        <f>H24/C24</f>
        <v>0.47245762711864409</v>
      </c>
    </row>
    <row r="25" spans="1:9" x14ac:dyDescent="0.3">
      <c r="A25" s="126" t="s">
        <v>282</v>
      </c>
      <c r="B25" s="300" t="s">
        <v>358</v>
      </c>
      <c r="C25" s="303">
        <v>592</v>
      </c>
      <c r="D25" s="42">
        <v>650</v>
      </c>
      <c r="E25" s="357">
        <f>D25-C25</f>
        <v>58</v>
      </c>
      <c r="F25" s="307">
        <v>1.5</v>
      </c>
      <c r="G25" s="354">
        <f>(F25*$L$6)*$L$7</f>
        <v>196.875</v>
      </c>
      <c r="H25" s="376">
        <f>G25+E25</f>
        <v>254.875</v>
      </c>
      <c r="I25" s="112">
        <f>H25/C25</f>
        <v>0.43053209459459457</v>
      </c>
    </row>
    <row r="26" spans="1:9" x14ac:dyDescent="0.3">
      <c r="A26" s="126" t="s">
        <v>20</v>
      </c>
      <c r="B26" s="300" t="s">
        <v>482</v>
      </c>
      <c r="C26" s="303">
        <v>477.75</v>
      </c>
      <c r="D26" s="42">
        <v>525</v>
      </c>
      <c r="E26" s="357">
        <f>D26-C26</f>
        <v>47.25</v>
      </c>
      <c r="F26" s="307">
        <v>1.2</v>
      </c>
      <c r="G26" s="354">
        <f>(F26*$L$6)*$L$7</f>
        <v>157.5</v>
      </c>
      <c r="H26" s="376">
        <f>G26+E26</f>
        <v>204.75</v>
      </c>
      <c r="I26" s="112">
        <f>H26/C26</f>
        <v>0.42857142857142855</v>
      </c>
    </row>
    <row r="27" spans="1:9" x14ac:dyDescent="0.3">
      <c r="A27" s="126" t="s">
        <v>353</v>
      </c>
      <c r="B27" s="300" t="s">
        <v>357</v>
      </c>
      <c r="C27" s="303">
        <v>204</v>
      </c>
      <c r="D27" s="42">
        <v>225</v>
      </c>
      <c r="E27" s="357">
        <f>D27-C27</f>
        <v>21</v>
      </c>
      <c r="F27" s="307">
        <v>0.5</v>
      </c>
      <c r="G27" s="354">
        <f>(F27*$L$6)*$L$7</f>
        <v>65.625</v>
      </c>
      <c r="H27" s="376">
        <f>G27+E27</f>
        <v>86.625</v>
      </c>
      <c r="I27" s="112">
        <f>H27/C27</f>
        <v>0.42463235294117646</v>
      </c>
    </row>
    <row r="28" spans="1:9" x14ac:dyDescent="0.3">
      <c r="A28" s="126" t="s">
        <v>490</v>
      </c>
      <c r="B28" s="300" t="s">
        <v>491</v>
      </c>
      <c r="C28" s="303">
        <v>341.25</v>
      </c>
      <c r="D28" s="42">
        <v>375</v>
      </c>
      <c r="E28" s="357">
        <f>D28-C28</f>
        <v>33.75</v>
      </c>
      <c r="F28" s="307">
        <v>0.8</v>
      </c>
      <c r="G28" s="354">
        <f>(F28*$L$6)*$L$7</f>
        <v>105</v>
      </c>
      <c r="H28" s="376">
        <f>G28+E28</f>
        <v>138.75</v>
      </c>
      <c r="I28" s="112">
        <f>H28/C28</f>
        <v>0.40659340659340659</v>
      </c>
    </row>
    <row r="29" spans="1:9" x14ac:dyDescent="0.3">
      <c r="A29" s="126" t="s">
        <v>383</v>
      </c>
      <c r="B29" s="300" t="s">
        <v>384</v>
      </c>
      <c r="C29" s="303">
        <v>318.5</v>
      </c>
      <c r="D29" s="42">
        <v>350</v>
      </c>
      <c r="E29" s="357">
        <f>D29-C29</f>
        <v>31.5</v>
      </c>
      <c r="F29" s="307">
        <v>0.7</v>
      </c>
      <c r="G29" s="354">
        <f>(F29*$L$6)*$L$7</f>
        <v>91.874999999999986</v>
      </c>
      <c r="H29" s="376">
        <f>G29+E29</f>
        <v>123.37499999999999</v>
      </c>
      <c r="I29" s="112">
        <f>H29/C29</f>
        <v>0.38736263736263732</v>
      </c>
    </row>
    <row r="30" spans="1:9" x14ac:dyDescent="0.3">
      <c r="A30" s="79" t="s">
        <v>287</v>
      </c>
      <c r="B30" s="246" t="s">
        <v>288</v>
      </c>
      <c r="C30" s="303">
        <v>114</v>
      </c>
      <c r="D30" s="42">
        <v>125</v>
      </c>
      <c r="E30" s="357">
        <f>D30-C30</f>
        <v>11</v>
      </c>
      <c r="F30" s="248">
        <v>0.2</v>
      </c>
      <c r="G30" s="354">
        <f>(F30*$L$6)*$L$7</f>
        <v>26.25</v>
      </c>
      <c r="H30" s="376">
        <f>G30+E30</f>
        <v>37.25</v>
      </c>
      <c r="I30" s="112">
        <f>H30/C30</f>
        <v>0.3267543859649123</v>
      </c>
    </row>
    <row r="31" spans="1:9" x14ac:dyDescent="0.3">
      <c r="A31" s="79" t="s">
        <v>181</v>
      </c>
      <c r="B31" s="246" t="s">
        <v>382</v>
      </c>
      <c r="C31" s="303">
        <v>295.75</v>
      </c>
      <c r="D31" s="42">
        <v>325</v>
      </c>
      <c r="E31" s="357">
        <f>D31-C31</f>
        <v>29.25</v>
      </c>
      <c r="F31" s="248">
        <v>0.5</v>
      </c>
      <c r="G31" s="354">
        <f>(F31*$L$6)*$L$7</f>
        <v>65.625</v>
      </c>
      <c r="H31" s="376">
        <f>G31+E31</f>
        <v>94.875</v>
      </c>
      <c r="I31" s="112">
        <f>H31/C31</f>
        <v>0.32079459002535926</v>
      </c>
    </row>
    <row r="32" spans="1:9" x14ac:dyDescent="0.3">
      <c r="A32" s="127" t="s">
        <v>165</v>
      </c>
      <c r="B32" s="300" t="s">
        <v>355</v>
      </c>
      <c r="C32" s="303">
        <v>387</v>
      </c>
      <c r="D32" s="42">
        <v>425</v>
      </c>
      <c r="E32" s="357">
        <f>D32-C32</f>
        <v>38</v>
      </c>
      <c r="F32" s="307">
        <v>0.6</v>
      </c>
      <c r="G32" s="354">
        <f>(F32*$L$6)*$L$7</f>
        <v>78.75</v>
      </c>
      <c r="H32" s="376">
        <f>G32+E32</f>
        <v>116.75</v>
      </c>
      <c r="I32" s="112">
        <f>H32/C32</f>
        <v>0.30167958656330751</v>
      </c>
    </row>
    <row r="33" spans="1:9" x14ac:dyDescent="0.3">
      <c r="A33" s="126" t="s">
        <v>495</v>
      </c>
      <c r="B33" s="300" t="s">
        <v>496</v>
      </c>
      <c r="C33" s="303">
        <v>136.5</v>
      </c>
      <c r="D33" s="42">
        <v>150</v>
      </c>
      <c r="E33" s="357">
        <f>D33-C33</f>
        <v>13.5</v>
      </c>
      <c r="F33" s="307">
        <v>0.2</v>
      </c>
      <c r="G33" s="354">
        <f>(F33*$L$6)*$L$7</f>
        <v>26.25</v>
      </c>
      <c r="H33" s="376">
        <f>G33+E33</f>
        <v>39.75</v>
      </c>
      <c r="I33" s="112">
        <f>H33/C33</f>
        <v>0.29120879120879123</v>
      </c>
    </row>
    <row r="34" spans="1:9" x14ac:dyDescent="0.3">
      <c r="A34" s="126" t="s">
        <v>90</v>
      </c>
      <c r="B34" s="300" t="s">
        <v>502</v>
      </c>
      <c r="C34" s="303">
        <v>136.5</v>
      </c>
      <c r="D34" s="42">
        <v>150</v>
      </c>
      <c r="E34" s="357">
        <f>D34-C34</f>
        <v>13.5</v>
      </c>
      <c r="F34" s="307">
        <v>0.2</v>
      </c>
      <c r="G34" s="354">
        <f>(F34*$L$6)*$L$7</f>
        <v>26.25</v>
      </c>
      <c r="H34" s="376">
        <f>G34+E34</f>
        <v>39.75</v>
      </c>
      <c r="I34" s="112">
        <f>H34/C34</f>
        <v>0.29120879120879123</v>
      </c>
    </row>
    <row r="35" spans="1:9" x14ac:dyDescent="0.3">
      <c r="A35" s="126" t="s">
        <v>27</v>
      </c>
      <c r="B35" s="300" t="s">
        <v>49</v>
      </c>
      <c r="C35" s="303">
        <v>236.36</v>
      </c>
      <c r="D35" s="42">
        <v>260</v>
      </c>
      <c r="E35" s="357">
        <f>D35-C35</f>
        <v>23.639999999999986</v>
      </c>
      <c r="F35" s="307">
        <v>0.3</v>
      </c>
      <c r="G35" s="354">
        <f>(F35*$L$6)*$L$7</f>
        <v>39.375</v>
      </c>
      <c r="H35" s="376">
        <f>G35+E35</f>
        <v>63.014999999999986</v>
      </c>
      <c r="I35" s="112">
        <f>H35/C35</f>
        <v>0.26660602470807238</v>
      </c>
    </row>
    <row r="36" spans="1:9" x14ac:dyDescent="0.3">
      <c r="A36" s="126" t="s">
        <v>367</v>
      </c>
      <c r="B36" s="300" t="s">
        <v>361</v>
      </c>
      <c r="C36" s="303">
        <v>159</v>
      </c>
      <c r="D36" s="42">
        <v>175</v>
      </c>
      <c r="E36" s="357">
        <f>D36-C36</f>
        <v>16</v>
      </c>
      <c r="F36" s="307">
        <v>0.2</v>
      </c>
      <c r="G36" s="354">
        <f>(F36*$L$6)*$L$7</f>
        <v>26.25</v>
      </c>
      <c r="H36" s="376">
        <f>G36+E36</f>
        <v>42.25</v>
      </c>
      <c r="I36" s="112">
        <f>H36/C36</f>
        <v>0.26572327044025157</v>
      </c>
    </row>
    <row r="37" spans="1:9" x14ac:dyDescent="0.3">
      <c r="A37" s="126" t="s">
        <v>483</v>
      </c>
      <c r="B37" s="300" t="s">
        <v>484</v>
      </c>
      <c r="C37" s="303">
        <v>3635.45</v>
      </c>
      <c r="D37" s="42">
        <v>3995</v>
      </c>
      <c r="E37" s="357">
        <f>D37-C37</f>
        <v>359.55000000000018</v>
      </c>
      <c r="F37" s="307">
        <v>4.5</v>
      </c>
      <c r="G37" s="354">
        <f>(F37*$L$6)*$L$7</f>
        <v>590.625</v>
      </c>
      <c r="H37" s="376">
        <f>G37+E37</f>
        <v>950.17500000000018</v>
      </c>
      <c r="I37" s="112">
        <f>H37/C37</f>
        <v>0.2613637926529041</v>
      </c>
    </row>
    <row r="38" spans="1:9" x14ac:dyDescent="0.3">
      <c r="A38" s="126" t="s">
        <v>352</v>
      </c>
      <c r="B38" s="300" t="s">
        <v>356</v>
      </c>
      <c r="C38" s="303">
        <v>814</v>
      </c>
      <c r="D38" s="42">
        <v>895</v>
      </c>
      <c r="E38" s="357">
        <f>D38-C38</f>
        <v>81</v>
      </c>
      <c r="F38" s="307">
        <v>1</v>
      </c>
      <c r="G38" s="354">
        <f>(F38*$L$6)*$L$7</f>
        <v>131.25</v>
      </c>
      <c r="H38" s="376">
        <f>G38+E38</f>
        <v>212.25</v>
      </c>
      <c r="I38" s="112">
        <f>H38/C38</f>
        <v>0.26074938574938578</v>
      </c>
    </row>
    <row r="39" spans="1:9" x14ac:dyDescent="0.3">
      <c r="A39" s="126" t="s">
        <v>483</v>
      </c>
      <c r="B39" s="300" t="s">
        <v>485</v>
      </c>
      <c r="C39" s="303">
        <v>3867</v>
      </c>
      <c r="D39" s="42">
        <v>4250</v>
      </c>
      <c r="E39" s="357">
        <f>D39-C39</f>
        <v>383</v>
      </c>
      <c r="F39" s="307">
        <v>4.5</v>
      </c>
      <c r="G39" s="354">
        <f>(F39*$L$6)*$L$7</f>
        <v>590.625</v>
      </c>
      <c r="H39" s="376">
        <f>G39+E39</f>
        <v>973.625</v>
      </c>
      <c r="I39" s="112">
        <f>H39/C39</f>
        <v>0.25177786397724333</v>
      </c>
    </row>
    <row r="40" spans="1:9" x14ac:dyDescent="0.3">
      <c r="A40" s="79" t="s">
        <v>292</v>
      </c>
      <c r="B40" s="301" t="s">
        <v>116</v>
      </c>
      <c r="C40" s="303">
        <v>978.25</v>
      </c>
      <c r="D40" s="42">
        <v>1075</v>
      </c>
      <c r="E40" s="357">
        <f>D40-C40</f>
        <v>96.75</v>
      </c>
      <c r="F40" s="248">
        <v>1</v>
      </c>
      <c r="G40" s="354">
        <f>(F40*$L$6)*$L$7</f>
        <v>131.25</v>
      </c>
      <c r="H40" s="376">
        <f>G40+E40</f>
        <v>228</v>
      </c>
      <c r="I40" s="112">
        <f>H40/C40</f>
        <v>0.23306925632507028</v>
      </c>
    </row>
    <row r="41" spans="1:9" x14ac:dyDescent="0.3">
      <c r="A41" s="126" t="s">
        <v>86</v>
      </c>
      <c r="B41" s="300" t="s">
        <v>389</v>
      </c>
      <c r="C41" s="303">
        <v>450</v>
      </c>
      <c r="D41" s="42">
        <v>495</v>
      </c>
      <c r="E41" s="357">
        <f>D41-C41</f>
        <v>45</v>
      </c>
      <c r="F41" s="307">
        <v>0.4</v>
      </c>
      <c r="G41" s="222">
        <f>(F41*$L$6)*$L$7</f>
        <v>52.5</v>
      </c>
      <c r="H41" s="376">
        <f>G41+E41</f>
        <v>97.5</v>
      </c>
      <c r="I41" s="112">
        <f>H41/C41</f>
        <v>0.21666666666666667</v>
      </c>
    </row>
    <row r="42" spans="1:9" x14ac:dyDescent="0.3">
      <c r="A42" s="79" t="s">
        <v>73</v>
      </c>
      <c r="B42" s="246" t="s">
        <v>177</v>
      </c>
      <c r="C42" s="303">
        <v>227.5</v>
      </c>
      <c r="D42" s="42">
        <v>250</v>
      </c>
      <c r="E42" s="357">
        <f>D42-C42</f>
        <v>22.5</v>
      </c>
      <c r="F42" s="248">
        <v>0.2</v>
      </c>
      <c r="G42" s="222">
        <f>(F42*$L$6)*$L$7</f>
        <v>26.25</v>
      </c>
      <c r="H42" s="376">
        <f>G42+E42</f>
        <v>48.75</v>
      </c>
      <c r="I42" s="112">
        <f>H42/C42</f>
        <v>0.21428571428571427</v>
      </c>
    </row>
    <row r="43" spans="1:9" x14ac:dyDescent="0.3">
      <c r="A43" s="126" t="s">
        <v>503</v>
      </c>
      <c r="B43" s="300" t="s">
        <v>504</v>
      </c>
      <c r="C43" s="303">
        <v>113.75</v>
      </c>
      <c r="D43" s="42">
        <v>125</v>
      </c>
      <c r="E43" s="357">
        <f>D43-C43</f>
        <v>11.25</v>
      </c>
      <c r="F43" s="307">
        <v>0.1</v>
      </c>
      <c r="G43" s="222">
        <f>(F43*$L$6)*$L$7</f>
        <v>13.125</v>
      </c>
      <c r="H43" s="376">
        <f>G43+E43</f>
        <v>24.375</v>
      </c>
      <c r="I43" s="112">
        <f>H43/C43</f>
        <v>0.21428571428571427</v>
      </c>
    </row>
    <row r="44" spans="1:9" x14ac:dyDescent="0.3">
      <c r="A44" s="126" t="s">
        <v>22</v>
      </c>
      <c r="B44" s="300" t="s">
        <v>23</v>
      </c>
      <c r="C44" s="303">
        <v>114</v>
      </c>
      <c r="D44" s="42">
        <v>125</v>
      </c>
      <c r="E44" s="357">
        <f>D44-C44</f>
        <v>11</v>
      </c>
      <c r="F44" s="307">
        <v>0.1</v>
      </c>
      <c r="G44" s="222">
        <f>(F44*$L$6)*$L$7</f>
        <v>13.125</v>
      </c>
      <c r="H44" s="376">
        <f>G44+E44</f>
        <v>24.125</v>
      </c>
      <c r="I44" s="112">
        <f>H44/C44</f>
        <v>0.21162280701754385</v>
      </c>
    </row>
    <row r="45" spans="1:9" x14ac:dyDescent="0.3">
      <c r="A45" s="79" t="s">
        <v>290</v>
      </c>
      <c r="B45" s="246" t="s">
        <v>291</v>
      </c>
      <c r="C45" s="303">
        <v>359</v>
      </c>
      <c r="D45" s="42">
        <v>395</v>
      </c>
      <c r="E45" s="357">
        <f>D45-C45</f>
        <v>36</v>
      </c>
      <c r="F45" s="248">
        <v>0.3</v>
      </c>
      <c r="G45" s="222">
        <f>(F45*$L$6)*$L$7</f>
        <v>39.375</v>
      </c>
      <c r="H45" s="376">
        <f>G45+E45</f>
        <v>75.375</v>
      </c>
      <c r="I45" s="112">
        <f>H45/C45</f>
        <v>0.20995821727019498</v>
      </c>
    </row>
    <row r="46" spans="1:9" x14ac:dyDescent="0.3">
      <c r="A46" s="126" t="s">
        <v>213</v>
      </c>
      <c r="B46" s="300" t="s">
        <v>497</v>
      </c>
      <c r="C46" s="303">
        <v>359.45</v>
      </c>
      <c r="D46" s="42">
        <v>395</v>
      </c>
      <c r="E46" s="357">
        <f>D46-C46</f>
        <v>35.550000000000011</v>
      </c>
      <c r="F46" s="307">
        <v>0.3</v>
      </c>
      <c r="G46" s="222">
        <f>(F46*$L$6)*$L$7</f>
        <v>39.375</v>
      </c>
      <c r="H46" s="376">
        <f>G46+E46</f>
        <v>74.925000000000011</v>
      </c>
      <c r="I46" s="112">
        <f>H46/C46</f>
        <v>0.20844345527889835</v>
      </c>
    </row>
    <row r="47" spans="1:9" x14ac:dyDescent="0.3">
      <c r="A47" s="126" t="s">
        <v>488</v>
      </c>
      <c r="B47" s="300" t="s">
        <v>489</v>
      </c>
      <c r="C47" s="303">
        <v>2434.25</v>
      </c>
      <c r="D47" s="42">
        <v>2675</v>
      </c>
      <c r="E47" s="357">
        <f>D47-C47</f>
        <v>240.75</v>
      </c>
      <c r="F47" s="307">
        <v>2</v>
      </c>
      <c r="G47" s="222">
        <f>(F47*$L$6)*$L$7</f>
        <v>262.5</v>
      </c>
      <c r="H47" s="376">
        <f>G47+E47</f>
        <v>503.25</v>
      </c>
      <c r="I47" s="112">
        <f>H47/C47</f>
        <v>0.20673718804559926</v>
      </c>
    </row>
    <row r="48" spans="1:9" x14ac:dyDescent="0.3">
      <c r="A48" s="126" t="s">
        <v>368</v>
      </c>
      <c r="B48" s="300" t="s">
        <v>363</v>
      </c>
      <c r="C48" s="303">
        <v>500.5</v>
      </c>
      <c r="D48" s="42">
        <v>550</v>
      </c>
      <c r="E48" s="357">
        <f>D48-C48</f>
        <v>49.5</v>
      </c>
      <c r="F48" s="307">
        <v>0.4</v>
      </c>
      <c r="G48" s="222">
        <f>(F48*$L$6)*$L$7</f>
        <v>52.5</v>
      </c>
      <c r="H48" s="376">
        <f>G48+E48</f>
        <v>102</v>
      </c>
      <c r="I48" s="112">
        <f>H48/C48</f>
        <v>0.20379620379620381</v>
      </c>
    </row>
    <row r="49" spans="1:9" x14ac:dyDescent="0.3">
      <c r="A49" s="126" t="s">
        <v>137</v>
      </c>
      <c r="B49" s="300" t="s">
        <v>195</v>
      </c>
      <c r="C49" s="303">
        <v>136.5</v>
      </c>
      <c r="D49" s="42">
        <v>150</v>
      </c>
      <c r="E49" s="357">
        <f>D49-C49</f>
        <v>13.5</v>
      </c>
      <c r="F49" s="307">
        <v>0.1</v>
      </c>
      <c r="G49" s="222">
        <f>(F49*$L$6)*$L$7</f>
        <v>13.125</v>
      </c>
      <c r="H49" s="376">
        <f>G49+E49</f>
        <v>26.625</v>
      </c>
      <c r="I49" s="112">
        <f>H49/C49</f>
        <v>0.19505494505494506</v>
      </c>
    </row>
    <row r="50" spans="1:9" x14ac:dyDescent="0.3">
      <c r="A50" s="126" t="s">
        <v>387</v>
      </c>
      <c r="B50" s="300" t="s">
        <v>388</v>
      </c>
      <c r="C50" s="303">
        <v>905</v>
      </c>
      <c r="D50" s="42">
        <v>995</v>
      </c>
      <c r="E50" s="357">
        <f>D50-C50</f>
        <v>90</v>
      </c>
      <c r="F50" s="307">
        <v>0.5</v>
      </c>
      <c r="G50" s="222">
        <f>(F50*$L$6)*$L$7</f>
        <v>65.625</v>
      </c>
      <c r="H50" s="376">
        <f>G50+E50</f>
        <v>155.625</v>
      </c>
      <c r="I50" s="112">
        <f>H50/C50</f>
        <v>0.17196132596685082</v>
      </c>
    </row>
    <row r="51" spans="1:9" x14ac:dyDescent="0.3">
      <c r="A51" s="126" t="s">
        <v>369</v>
      </c>
      <c r="B51" s="300" t="s">
        <v>364</v>
      </c>
      <c r="C51" s="303">
        <v>205</v>
      </c>
      <c r="D51" s="42">
        <v>225</v>
      </c>
      <c r="E51" s="357">
        <f>D51-C51</f>
        <v>20</v>
      </c>
      <c r="F51" s="307">
        <v>0.1</v>
      </c>
      <c r="G51" s="222">
        <f>(F51*$L$6)*$L$7</f>
        <v>13.125</v>
      </c>
      <c r="H51" s="376">
        <f>G51+E51</f>
        <v>33.125</v>
      </c>
      <c r="I51" s="112">
        <f>H51/C51</f>
        <v>0.16158536585365854</v>
      </c>
    </row>
    <row r="52" spans="1:9" x14ac:dyDescent="0.3">
      <c r="A52" s="126" t="s">
        <v>500</v>
      </c>
      <c r="B52" s="300" t="s">
        <v>501</v>
      </c>
      <c r="C52" s="303">
        <v>218.4</v>
      </c>
      <c r="D52" s="42">
        <v>240</v>
      </c>
      <c r="E52" s="357">
        <f>D52-C52</f>
        <v>21.599999999999994</v>
      </c>
      <c r="F52" s="307">
        <v>0.1</v>
      </c>
      <c r="G52" s="222">
        <f>(F52*$L$6)*$L$7</f>
        <v>13.125</v>
      </c>
      <c r="H52" s="376">
        <f>G52+E52</f>
        <v>34.724999999999994</v>
      </c>
      <c r="I52" s="112">
        <f>H52/C52</f>
        <v>0.15899725274725271</v>
      </c>
    </row>
    <row r="53" spans="1:9" x14ac:dyDescent="0.3">
      <c r="A53" s="126" t="s">
        <v>115</v>
      </c>
      <c r="B53" s="300" t="s">
        <v>492</v>
      </c>
      <c r="C53" s="303">
        <v>1137.5</v>
      </c>
      <c r="D53" s="42">
        <v>1250</v>
      </c>
      <c r="E53" s="357">
        <f>D53-C53</f>
        <v>112.5</v>
      </c>
      <c r="F53" s="307">
        <v>0.5</v>
      </c>
      <c r="G53" s="222">
        <f>(F53*$L$6)*$L$7</f>
        <v>65.625</v>
      </c>
      <c r="H53" s="376">
        <f>G53+E53</f>
        <v>178.125</v>
      </c>
      <c r="I53" s="112">
        <f>H53/C53</f>
        <v>0.15659340659340659</v>
      </c>
    </row>
    <row r="54" spans="1:9" x14ac:dyDescent="0.3">
      <c r="A54" s="128" t="s">
        <v>82</v>
      </c>
      <c r="B54" s="300" t="s">
        <v>362</v>
      </c>
      <c r="C54" s="303">
        <v>1138</v>
      </c>
      <c r="D54" s="42">
        <v>1250</v>
      </c>
      <c r="E54" s="357">
        <f>D54-C54</f>
        <v>112</v>
      </c>
      <c r="F54" s="307">
        <v>0.5</v>
      </c>
      <c r="G54" s="222">
        <f>(F54*$L$6)*$L$7</f>
        <v>65.625</v>
      </c>
      <c r="H54" s="376">
        <f>G54+E54</f>
        <v>177.625</v>
      </c>
      <c r="I54" s="112">
        <f>H54/C54</f>
        <v>0.15608523725834797</v>
      </c>
    </row>
    <row r="55" spans="1:9" x14ac:dyDescent="0.3">
      <c r="A55" s="126" t="s">
        <v>124</v>
      </c>
      <c r="B55" s="300" t="s">
        <v>359</v>
      </c>
      <c r="C55" s="303">
        <v>4090</v>
      </c>
      <c r="D55" s="42">
        <v>4495</v>
      </c>
      <c r="E55" s="357">
        <f>D55-C55</f>
        <v>405</v>
      </c>
      <c r="F55" s="307">
        <v>1.4</v>
      </c>
      <c r="G55" s="222">
        <f>(F55*$L$6)*$L$7</f>
        <v>183.74999999999997</v>
      </c>
      <c r="H55" s="376">
        <f>G55+E55</f>
        <v>588.75</v>
      </c>
      <c r="I55" s="112">
        <f>H55/C55</f>
        <v>0.14394865525672371</v>
      </c>
    </row>
    <row r="56" spans="1:9" x14ac:dyDescent="0.3">
      <c r="A56" s="126" t="s">
        <v>473</v>
      </c>
      <c r="B56" s="300" t="s">
        <v>476</v>
      </c>
      <c r="C56" s="303">
        <v>2361.4499999999998</v>
      </c>
      <c r="D56" s="42">
        <v>2595</v>
      </c>
      <c r="E56" s="357">
        <f>D56-C56</f>
        <v>233.55000000000018</v>
      </c>
      <c r="F56" s="307">
        <v>0.8</v>
      </c>
      <c r="G56" s="222">
        <f>(F56*$L$6)*$L$7</f>
        <v>105</v>
      </c>
      <c r="H56" s="376">
        <f>G56+E56</f>
        <v>338.55000000000018</v>
      </c>
      <c r="I56" s="112">
        <f>H56/C56</f>
        <v>0.14336530521501628</v>
      </c>
    </row>
    <row r="57" spans="1:9" x14ac:dyDescent="0.3">
      <c r="A57" s="126" t="s">
        <v>371</v>
      </c>
      <c r="B57" s="300" t="s">
        <v>474</v>
      </c>
      <c r="C57" s="303">
        <v>2361.4499999999998</v>
      </c>
      <c r="D57" s="42">
        <v>2595</v>
      </c>
      <c r="E57" s="357">
        <f>D57-C57</f>
        <v>233.55000000000018</v>
      </c>
      <c r="F57" s="307">
        <v>0.8</v>
      </c>
      <c r="G57" s="222">
        <f>(F57*$L$6)*$L$7</f>
        <v>105</v>
      </c>
      <c r="H57" s="376">
        <f>G57+E57</f>
        <v>338.55000000000018</v>
      </c>
      <c r="I57" s="112">
        <f>H57/C57</f>
        <v>0.14336530521501628</v>
      </c>
    </row>
    <row r="58" spans="1:9" x14ac:dyDescent="0.3">
      <c r="A58" s="126" t="s">
        <v>472</v>
      </c>
      <c r="B58" s="300" t="s">
        <v>475</v>
      </c>
      <c r="C58" s="303">
        <v>3180.45</v>
      </c>
      <c r="D58" s="42">
        <v>3495</v>
      </c>
      <c r="E58" s="357">
        <f>D58-C58</f>
        <v>314.55000000000018</v>
      </c>
      <c r="F58" s="307">
        <v>0.8</v>
      </c>
      <c r="G58" s="222">
        <f>(F58*$L$6)*$L$7</f>
        <v>105</v>
      </c>
      <c r="H58" s="376">
        <f>G58+E58</f>
        <v>419.55000000000018</v>
      </c>
      <c r="I58" s="112">
        <f>H58/C58</f>
        <v>0.13191529500542382</v>
      </c>
    </row>
    <row r="59" spans="1:9" ht="15" thickBot="1" x14ac:dyDescent="0.35">
      <c r="A59" s="129" t="s">
        <v>351</v>
      </c>
      <c r="B59" s="364" t="s">
        <v>354</v>
      </c>
      <c r="C59" s="304">
        <v>500</v>
      </c>
      <c r="D59" s="113">
        <v>550</v>
      </c>
      <c r="E59" s="358">
        <f>D59-C59</f>
        <v>50</v>
      </c>
      <c r="F59" s="308">
        <v>0.1</v>
      </c>
      <c r="G59" s="225">
        <f>(F59*$L$6)*$L$7</f>
        <v>13.125</v>
      </c>
      <c r="H59" s="377">
        <f>G59+E59</f>
        <v>63.125</v>
      </c>
      <c r="I59" s="130">
        <f>H59/C59</f>
        <v>0.12625</v>
      </c>
    </row>
  </sheetData>
  <autoFilter ref="A4:I4" xr:uid="{00000000-0001-0000-0A00-000000000000}"/>
  <sortState xmlns:xlrd2="http://schemas.microsoft.com/office/spreadsheetml/2017/richdata2" ref="A5:I10">
    <sortCondition descending="1" ref="I5:I10"/>
  </sortState>
  <mergeCells count="6">
    <mergeCell ref="A1:I1"/>
    <mergeCell ref="K5:L5"/>
    <mergeCell ref="C3:E3"/>
    <mergeCell ref="F3:G3"/>
    <mergeCell ref="H3:I3"/>
    <mergeCell ref="C11:I14"/>
  </mergeCells>
  <printOptions horizontalCentered="1"/>
  <pageMargins left="0.25" right="0.25" top="0.75" bottom="0.75" header="0.3" footer="0.3"/>
  <pageSetup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-0.249977111117893"/>
    <pageSetUpPr fitToPage="1"/>
  </sheetPr>
  <dimension ref="A1:L36"/>
  <sheetViews>
    <sheetView zoomScaleNormal="100" zoomScaleSheetLayoutView="120" workbookViewId="0">
      <pane xSplit="9" ySplit="4" topLeftCell="J11" activePane="bottomRight" state="frozen"/>
      <selection pane="topRight" activeCell="J1" sqref="J1"/>
      <selection pane="bottomLeft" activeCell="A5" sqref="A5"/>
      <selection pane="bottomRight" activeCell="A4" sqref="A4:I35"/>
    </sheetView>
  </sheetViews>
  <sheetFormatPr defaultColWidth="8.88671875" defaultRowHeight="14.4" x14ac:dyDescent="0.3"/>
  <cols>
    <col min="1" max="1" width="8.77734375" style="7" customWidth="1"/>
    <col min="2" max="2" width="44.5546875" style="28" customWidth="1"/>
    <col min="3" max="4" width="12.77734375" style="5" customWidth="1"/>
    <col min="5" max="5" width="12.77734375" style="6" customWidth="1"/>
    <col min="6" max="6" width="12.77734375" style="13" customWidth="1"/>
    <col min="7" max="7" width="12.77734375" style="5" customWidth="1"/>
    <col min="8" max="8" width="12.77734375" style="7" customWidth="1"/>
    <col min="9" max="9" width="12.77734375" style="8" customWidth="1"/>
    <col min="10" max="10" width="8.88671875" style="6"/>
    <col min="11" max="11" width="21.44140625" style="6" bestFit="1" customWidth="1"/>
    <col min="12" max="16384" width="8.88671875" style="6"/>
  </cols>
  <sheetData>
    <row r="1" spans="1:12" ht="24" thickBot="1" x14ac:dyDescent="0.35">
      <c r="A1" s="172" t="s">
        <v>732</v>
      </c>
      <c r="B1" s="173"/>
      <c r="C1" s="173"/>
      <c r="D1" s="173"/>
      <c r="E1" s="173"/>
      <c r="F1" s="173"/>
      <c r="G1" s="173"/>
      <c r="H1" s="173"/>
      <c r="I1" s="174"/>
    </row>
    <row r="2" spans="1:12" ht="12" customHeight="1" thickBot="1" x14ac:dyDescent="0.35">
      <c r="A2" s="190"/>
      <c r="B2" s="190"/>
      <c r="C2" s="61"/>
      <c r="D2" s="61"/>
      <c r="E2" s="61"/>
      <c r="F2" s="61"/>
      <c r="G2" s="61"/>
      <c r="H2" s="61"/>
      <c r="I2" s="175"/>
    </row>
    <row r="3" spans="1:12" ht="24" thickBot="1" x14ac:dyDescent="0.35">
      <c r="A3" s="191"/>
      <c r="B3" s="191"/>
      <c r="C3" s="182" t="s">
        <v>728</v>
      </c>
      <c r="D3" s="183"/>
      <c r="E3" s="184"/>
      <c r="F3" s="182" t="s">
        <v>729</v>
      </c>
      <c r="G3" s="184"/>
      <c r="H3" s="182" t="s">
        <v>730</v>
      </c>
      <c r="I3" s="184"/>
    </row>
    <row r="4" spans="1:12" ht="45.75" customHeight="1" thickBot="1" x14ac:dyDescent="0.35">
      <c r="A4" s="185" t="s">
        <v>0</v>
      </c>
      <c r="B4" s="186" t="s">
        <v>1</v>
      </c>
      <c r="C4" s="187" t="s">
        <v>3</v>
      </c>
      <c r="D4" s="14" t="s">
        <v>4</v>
      </c>
      <c r="E4" s="385" t="s">
        <v>6</v>
      </c>
      <c r="F4" s="188" t="s">
        <v>2</v>
      </c>
      <c r="G4" s="386" t="s">
        <v>5</v>
      </c>
      <c r="H4" s="387" t="s">
        <v>7</v>
      </c>
      <c r="I4" s="189" t="s">
        <v>8</v>
      </c>
    </row>
    <row r="5" spans="1:12" ht="15" thickBot="1" x14ac:dyDescent="0.35">
      <c r="A5" s="67" t="s">
        <v>131</v>
      </c>
      <c r="B5" s="156" t="s">
        <v>683</v>
      </c>
      <c r="C5" s="379">
        <v>227.5</v>
      </c>
      <c r="D5" s="85">
        <v>250</v>
      </c>
      <c r="E5" s="359">
        <f>D5-C5</f>
        <v>22.5</v>
      </c>
      <c r="F5" s="166">
        <v>0.4</v>
      </c>
      <c r="G5" s="200">
        <f>(F5*$L$6)*$L$7</f>
        <v>52.5</v>
      </c>
      <c r="H5" s="375">
        <f>E5+G5</f>
        <v>75</v>
      </c>
      <c r="I5" s="86">
        <f>H5/C5</f>
        <v>0.32967032967032966</v>
      </c>
      <c r="K5" s="192" t="s">
        <v>731</v>
      </c>
      <c r="L5" s="193"/>
    </row>
    <row r="6" spans="1:12" ht="15" thickBot="1" x14ac:dyDescent="0.35">
      <c r="A6" s="73" t="s">
        <v>132</v>
      </c>
      <c r="B6" s="157" t="s">
        <v>682</v>
      </c>
      <c r="C6" s="380">
        <v>214</v>
      </c>
      <c r="D6" s="44">
        <v>235</v>
      </c>
      <c r="E6" s="360">
        <f>D6-C6</f>
        <v>21</v>
      </c>
      <c r="F6" s="167">
        <v>0.3</v>
      </c>
      <c r="G6" s="201">
        <f>(F6*$L$6)*$L$7</f>
        <v>39.375</v>
      </c>
      <c r="H6" s="376">
        <f>E6+G6</f>
        <v>60.375</v>
      </c>
      <c r="I6" s="88">
        <f>H6/C6</f>
        <v>0.28212616822429909</v>
      </c>
      <c r="K6" s="11" t="s">
        <v>65</v>
      </c>
      <c r="L6" s="194">
        <f>'25 Silverado LD'!M6</f>
        <v>175</v>
      </c>
    </row>
    <row r="7" spans="1:12" ht="15" thickBot="1" x14ac:dyDescent="0.35">
      <c r="A7" s="73" t="s">
        <v>178</v>
      </c>
      <c r="B7" s="157" t="s">
        <v>680</v>
      </c>
      <c r="C7" s="380">
        <v>318.5</v>
      </c>
      <c r="D7" s="44">
        <v>350</v>
      </c>
      <c r="E7" s="360">
        <f>D7-C7</f>
        <v>31.5</v>
      </c>
      <c r="F7" s="167">
        <v>0.4</v>
      </c>
      <c r="G7" s="201">
        <f>(F7*$L$6)*$L$7</f>
        <v>52.5</v>
      </c>
      <c r="H7" s="376">
        <f>E7+G7</f>
        <v>84</v>
      </c>
      <c r="I7" s="88">
        <f>H7/C7</f>
        <v>0.26373626373626374</v>
      </c>
      <c r="K7" s="32" t="s">
        <v>67</v>
      </c>
      <c r="L7" s="195">
        <f>'25 Silverado LD'!M7</f>
        <v>0.75</v>
      </c>
    </row>
    <row r="8" spans="1:12" x14ac:dyDescent="0.3">
      <c r="A8" s="73" t="s">
        <v>61</v>
      </c>
      <c r="B8" s="157" t="s">
        <v>684</v>
      </c>
      <c r="C8" s="380">
        <v>177.45</v>
      </c>
      <c r="D8" s="44">
        <v>195</v>
      </c>
      <c r="E8" s="360">
        <f>D8-C8</f>
        <v>17.550000000000011</v>
      </c>
      <c r="F8" s="167">
        <v>0.2</v>
      </c>
      <c r="G8" s="201">
        <f>(F8*$L$6)*$L$7</f>
        <v>26.25</v>
      </c>
      <c r="H8" s="376">
        <f>E8+G8</f>
        <v>43.800000000000011</v>
      </c>
      <c r="I8" s="88">
        <f>H8/C8</f>
        <v>0.24683009298393921</v>
      </c>
      <c r="L8" s="198"/>
    </row>
    <row r="9" spans="1:12" ht="15" thickBot="1" x14ac:dyDescent="0.35">
      <c r="A9" s="108" t="s">
        <v>130</v>
      </c>
      <c r="B9" s="378" t="s">
        <v>681</v>
      </c>
      <c r="C9" s="381">
        <v>1360</v>
      </c>
      <c r="D9" s="90">
        <v>1495</v>
      </c>
      <c r="E9" s="361">
        <f>D9-C9</f>
        <v>135</v>
      </c>
      <c r="F9" s="168">
        <v>1.4</v>
      </c>
      <c r="G9" s="202">
        <f>(F9*$L$6)*$L$7</f>
        <v>183.74999999999997</v>
      </c>
      <c r="H9" s="377">
        <f>E9+G9</f>
        <v>318.75</v>
      </c>
      <c r="I9" s="91">
        <f>H9/C9</f>
        <v>0.234375</v>
      </c>
    </row>
    <row r="10" spans="1:12" x14ac:dyDescent="0.3">
      <c r="A10" s="64" t="s">
        <v>134</v>
      </c>
      <c r="B10" s="243" t="s">
        <v>188</v>
      </c>
      <c r="C10" s="131" t="s">
        <v>349</v>
      </c>
      <c r="D10" s="132"/>
      <c r="E10" s="132"/>
      <c r="F10" s="132"/>
      <c r="G10" s="132"/>
      <c r="H10" s="132"/>
      <c r="I10" s="133"/>
    </row>
    <row r="11" spans="1:12" x14ac:dyDescent="0.3">
      <c r="A11" s="65" t="s">
        <v>73</v>
      </c>
      <c r="B11" s="62" t="s">
        <v>135</v>
      </c>
      <c r="C11" s="134"/>
      <c r="D11" s="135"/>
      <c r="E11" s="135"/>
      <c r="F11" s="135"/>
      <c r="G11" s="135"/>
      <c r="H11" s="135"/>
      <c r="I11" s="136"/>
    </row>
    <row r="12" spans="1:12" x14ac:dyDescent="0.3">
      <c r="A12" s="65" t="s">
        <v>218</v>
      </c>
      <c r="B12" s="62" t="s">
        <v>219</v>
      </c>
      <c r="C12" s="134"/>
      <c r="D12" s="135"/>
      <c r="E12" s="135"/>
      <c r="F12" s="135"/>
      <c r="G12" s="135"/>
      <c r="H12" s="135"/>
      <c r="I12" s="136"/>
    </row>
    <row r="13" spans="1:12" x14ac:dyDescent="0.3">
      <c r="A13" s="65" t="s">
        <v>136</v>
      </c>
      <c r="B13" s="63" t="s">
        <v>192</v>
      </c>
      <c r="C13" s="134"/>
      <c r="D13" s="135"/>
      <c r="E13" s="135"/>
      <c r="F13" s="135"/>
      <c r="G13" s="135"/>
      <c r="H13" s="135"/>
      <c r="I13" s="136"/>
    </row>
    <row r="14" spans="1:12" x14ac:dyDescent="0.3">
      <c r="A14" s="65" t="s">
        <v>137</v>
      </c>
      <c r="B14" s="63" t="s">
        <v>195</v>
      </c>
      <c r="C14" s="134"/>
      <c r="D14" s="135"/>
      <c r="E14" s="135"/>
      <c r="F14" s="135"/>
      <c r="G14" s="135"/>
      <c r="H14" s="135"/>
      <c r="I14" s="136"/>
    </row>
    <row r="15" spans="1:12" x14ac:dyDescent="0.3">
      <c r="A15" s="65" t="s">
        <v>557</v>
      </c>
      <c r="B15" s="63" t="s">
        <v>558</v>
      </c>
      <c r="C15" s="134"/>
      <c r="D15" s="135"/>
      <c r="E15" s="135"/>
      <c r="F15" s="135"/>
      <c r="G15" s="135"/>
      <c r="H15" s="135"/>
      <c r="I15" s="136"/>
    </row>
    <row r="16" spans="1:12" x14ac:dyDescent="0.3">
      <c r="A16" s="65" t="s">
        <v>142</v>
      </c>
      <c r="B16" s="63" t="s">
        <v>143</v>
      </c>
      <c r="C16" s="134"/>
      <c r="D16" s="135"/>
      <c r="E16" s="135"/>
      <c r="F16" s="135"/>
      <c r="G16" s="135"/>
      <c r="H16" s="135"/>
      <c r="I16" s="136"/>
    </row>
    <row r="17" spans="1:9" x14ac:dyDescent="0.3">
      <c r="A17" s="65" t="s">
        <v>220</v>
      </c>
      <c r="B17" s="63" t="s">
        <v>221</v>
      </c>
      <c r="C17" s="134"/>
      <c r="D17" s="135"/>
      <c r="E17" s="135"/>
      <c r="F17" s="135"/>
      <c r="G17" s="135"/>
      <c r="H17" s="135"/>
      <c r="I17" s="136"/>
    </row>
    <row r="18" spans="1:9" x14ac:dyDescent="0.3">
      <c r="A18" s="65" t="s">
        <v>146</v>
      </c>
      <c r="B18" s="63" t="s">
        <v>147</v>
      </c>
      <c r="C18" s="134"/>
      <c r="D18" s="135"/>
      <c r="E18" s="135"/>
      <c r="F18" s="135"/>
      <c r="G18" s="135"/>
      <c r="H18" s="135"/>
      <c r="I18" s="136"/>
    </row>
    <row r="19" spans="1:9" x14ac:dyDescent="0.3">
      <c r="A19" s="65" t="s">
        <v>148</v>
      </c>
      <c r="B19" s="63" t="s">
        <v>149</v>
      </c>
      <c r="C19" s="134"/>
      <c r="D19" s="135"/>
      <c r="E19" s="135"/>
      <c r="F19" s="135"/>
      <c r="G19" s="135"/>
      <c r="H19" s="135"/>
      <c r="I19" s="136"/>
    </row>
    <row r="20" spans="1:9" ht="15" thickBot="1" x14ac:dyDescent="0.35">
      <c r="A20" s="66" t="s">
        <v>152</v>
      </c>
      <c r="B20" s="244" t="s">
        <v>153</v>
      </c>
      <c r="C20" s="137"/>
      <c r="D20" s="138"/>
      <c r="E20" s="138"/>
      <c r="F20" s="138"/>
      <c r="G20" s="138"/>
      <c r="H20" s="138"/>
      <c r="I20" s="139"/>
    </row>
    <row r="21" spans="1:9" x14ac:dyDescent="0.3">
      <c r="A21" s="109" t="s">
        <v>10</v>
      </c>
      <c r="B21" s="245" t="s">
        <v>37</v>
      </c>
      <c r="C21" s="382">
        <v>268.45</v>
      </c>
      <c r="D21" s="110">
        <v>295</v>
      </c>
      <c r="E21" s="356">
        <f>D21-C21</f>
        <v>26.550000000000011</v>
      </c>
      <c r="F21" s="247">
        <v>1</v>
      </c>
      <c r="G21" s="250">
        <f>(F21*$L$6)*$L$7</f>
        <v>131.25</v>
      </c>
      <c r="H21" s="375">
        <f>E21+G21</f>
        <v>157.80000000000001</v>
      </c>
      <c r="I21" s="111">
        <f>H21/C21</f>
        <v>0.58781896070031669</v>
      </c>
    </row>
    <row r="22" spans="1:9" x14ac:dyDescent="0.3">
      <c r="A22" s="79" t="s">
        <v>45</v>
      </c>
      <c r="B22" s="246" t="s">
        <v>46</v>
      </c>
      <c r="C22" s="383">
        <v>318</v>
      </c>
      <c r="D22" s="42">
        <v>350</v>
      </c>
      <c r="E22" s="357">
        <f>D22-C22</f>
        <v>32</v>
      </c>
      <c r="F22" s="248">
        <v>1</v>
      </c>
      <c r="G22" s="354">
        <f>(F22*$L$6)*$L$7</f>
        <v>131.25</v>
      </c>
      <c r="H22" s="376">
        <f>E22+G22</f>
        <v>163.25</v>
      </c>
      <c r="I22" s="112">
        <f>H22/C22</f>
        <v>0.51336477987421381</v>
      </c>
    </row>
    <row r="23" spans="1:9" x14ac:dyDescent="0.3">
      <c r="A23" s="79" t="s">
        <v>27</v>
      </c>
      <c r="B23" s="301" t="s">
        <v>49</v>
      </c>
      <c r="C23" s="383">
        <v>200</v>
      </c>
      <c r="D23" s="42">
        <v>220</v>
      </c>
      <c r="E23" s="357">
        <f>D23-C23</f>
        <v>20</v>
      </c>
      <c r="F23" s="248">
        <v>0.5</v>
      </c>
      <c r="G23" s="354">
        <f>(F23*$L$6)*$L$7</f>
        <v>65.625</v>
      </c>
      <c r="H23" s="376">
        <f>E23+G23</f>
        <v>85.625</v>
      </c>
      <c r="I23" s="112">
        <f>H23/C23</f>
        <v>0.42812499999999998</v>
      </c>
    </row>
    <row r="24" spans="1:9" x14ac:dyDescent="0.3">
      <c r="A24" s="79" t="s">
        <v>136</v>
      </c>
      <c r="B24" s="301" t="s">
        <v>192</v>
      </c>
      <c r="C24" s="383">
        <v>46</v>
      </c>
      <c r="D24" s="42">
        <v>50</v>
      </c>
      <c r="E24" s="357">
        <f>D24-C24</f>
        <v>4</v>
      </c>
      <c r="F24" s="248">
        <v>0.1</v>
      </c>
      <c r="G24" s="354">
        <f>(F24*$L$6)*$L$7</f>
        <v>13.125</v>
      </c>
      <c r="H24" s="376">
        <f>E24+G24</f>
        <v>17.125</v>
      </c>
      <c r="I24" s="112">
        <f>H24/C24</f>
        <v>0.37228260869565216</v>
      </c>
    </row>
    <row r="25" spans="1:9" x14ac:dyDescent="0.3">
      <c r="A25" s="79" t="s">
        <v>152</v>
      </c>
      <c r="B25" s="246" t="s">
        <v>153</v>
      </c>
      <c r="C25" s="383">
        <v>68</v>
      </c>
      <c r="D25" s="42">
        <v>75</v>
      </c>
      <c r="E25" s="357">
        <f>D25-C25</f>
        <v>7</v>
      </c>
      <c r="F25" s="248">
        <v>0.1</v>
      </c>
      <c r="G25" s="354">
        <f>(F25*$L$6)*$L$7</f>
        <v>13.125</v>
      </c>
      <c r="H25" s="376">
        <f>E25+G25</f>
        <v>20.125</v>
      </c>
      <c r="I25" s="112">
        <f>H25/C25</f>
        <v>0.29595588235294118</v>
      </c>
    </row>
    <row r="26" spans="1:9" x14ac:dyDescent="0.3">
      <c r="A26" s="79" t="s">
        <v>22</v>
      </c>
      <c r="B26" s="246" t="s">
        <v>23</v>
      </c>
      <c r="C26" s="383">
        <v>84</v>
      </c>
      <c r="D26" s="42">
        <v>95</v>
      </c>
      <c r="E26" s="357">
        <f>D26-C26</f>
        <v>11</v>
      </c>
      <c r="F26" s="248">
        <v>0.1</v>
      </c>
      <c r="G26" s="354">
        <f>(F26*$L$6)*$L$7</f>
        <v>13.125</v>
      </c>
      <c r="H26" s="376">
        <f>E26+G26</f>
        <v>24.125</v>
      </c>
      <c r="I26" s="112">
        <f>H26/C26</f>
        <v>0.28720238095238093</v>
      </c>
    </row>
    <row r="27" spans="1:9" x14ac:dyDescent="0.3">
      <c r="A27" s="79" t="s">
        <v>33</v>
      </c>
      <c r="B27" s="246" t="s">
        <v>154</v>
      </c>
      <c r="C27" s="383">
        <v>305</v>
      </c>
      <c r="D27" s="42">
        <v>335</v>
      </c>
      <c r="E27" s="357">
        <f>D27-C27</f>
        <v>30</v>
      </c>
      <c r="F27" s="248">
        <v>0.4</v>
      </c>
      <c r="G27" s="354">
        <f>(F27*$L$6)*$L$7</f>
        <v>52.5</v>
      </c>
      <c r="H27" s="376">
        <f>E27+G27</f>
        <v>82.5</v>
      </c>
      <c r="I27" s="112">
        <f>H27/C27</f>
        <v>0.27049180327868855</v>
      </c>
    </row>
    <row r="28" spans="1:9" x14ac:dyDescent="0.3">
      <c r="A28" s="79" t="s">
        <v>218</v>
      </c>
      <c r="B28" s="301" t="s">
        <v>393</v>
      </c>
      <c r="C28" s="383">
        <v>86</v>
      </c>
      <c r="D28" s="42">
        <v>95</v>
      </c>
      <c r="E28" s="357">
        <f>D28-C28</f>
        <v>9</v>
      </c>
      <c r="F28" s="248">
        <v>0.1</v>
      </c>
      <c r="G28" s="354">
        <f>(F28*$L$6)*$L$7</f>
        <v>13.125</v>
      </c>
      <c r="H28" s="376">
        <f>E28+G28</f>
        <v>22.125</v>
      </c>
      <c r="I28" s="112">
        <f>H28/C28</f>
        <v>0.25726744186046513</v>
      </c>
    </row>
    <row r="29" spans="1:9" x14ac:dyDescent="0.3">
      <c r="A29" s="79" t="s">
        <v>73</v>
      </c>
      <c r="B29" s="301" t="s">
        <v>392</v>
      </c>
      <c r="C29" s="383">
        <v>205</v>
      </c>
      <c r="D29" s="42">
        <v>225</v>
      </c>
      <c r="E29" s="357">
        <f>D29-C29</f>
        <v>20</v>
      </c>
      <c r="F29" s="248">
        <v>0.2</v>
      </c>
      <c r="G29" s="354">
        <f>(F29*$L$6)*$L$7</f>
        <v>26.25</v>
      </c>
      <c r="H29" s="376">
        <f>E29+G29</f>
        <v>46.25</v>
      </c>
      <c r="I29" s="112">
        <f>H29/C29</f>
        <v>0.22560975609756098</v>
      </c>
    </row>
    <row r="30" spans="1:9" x14ac:dyDescent="0.3">
      <c r="A30" s="79" t="s">
        <v>148</v>
      </c>
      <c r="B30" s="246" t="s">
        <v>176</v>
      </c>
      <c r="C30" s="383">
        <v>159</v>
      </c>
      <c r="D30" s="42">
        <v>175</v>
      </c>
      <c r="E30" s="357">
        <f>D30-C30</f>
        <v>16</v>
      </c>
      <c r="F30" s="248">
        <v>0.1</v>
      </c>
      <c r="G30" s="354">
        <f>(F30*$L$6)*$L$7</f>
        <v>13.125</v>
      </c>
      <c r="H30" s="376">
        <f>E30+G30</f>
        <v>29.125</v>
      </c>
      <c r="I30" s="112">
        <f>H30/C30</f>
        <v>0.1831761006289308</v>
      </c>
    </row>
    <row r="31" spans="1:9" x14ac:dyDescent="0.3">
      <c r="A31" s="79" t="s">
        <v>157</v>
      </c>
      <c r="B31" s="246" t="s">
        <v>162</v>
      </c>
      <c r="C31" s="383">
        <v>159.25</v>
      </c>
      <c r="D31" s="42">
        <v>175</v>
      </c>
      <c r="E31" s="357">
        <f>D31-C31</f>
        <v>15.75</v>
      </c>
      <c r="F31" s="248">
        <v>0.1</v>
      </c>
      <c r="G31" s="354">
        <f>(F31*$L$6)*$L$7</f>
        <v>13.125</v>
      </c>
      <c r="H31" s="376">
        <f>E31+G31</f>
        <v>28.875</v>
      </c>
      <c r="I31" s="112">
        <f>H31/C31</f>
        <v>0.18131868131868131</v>
      </c>
    </row>
    <row r="32" spans="1:9" x14ac:dyDescent="0.3">
      <c r="A32" s="79" t="s">
        <v>215</v>
      </c>
      <c r="B32" s="246" t="s">
        <v>222</v>
      </c>
      <c r="C32" s="383">
        <v>177</v>
      </c>
      <c r="D32" s="42">
        <v>195</v>
      </c>
      <c r="E32" s="357">
        <f>D32-C32</f>
        <v>18</v>
      </c>
      <c r="F32" s="248">
        <v>0.1</v>
      </c>
      <c r="G32" s="354">
        <f>(F32*$L$6)*$L$7</f>
        <v>13.125</v>
      </c>
      <c r="H32" s="376">
        <f>E32+G32</f>
        <v>31.125</v>
      </c>
      <c r="I32" s="112">
        <f>H32/C32</f>
        <v>0.17584745762711865</v>
      </c>
    </row>
    <row r="33" spans="1:9" x14ac:dyDescent="0.3">
      <c r="A33" s="79" t="s">
        <v>166</v>
      </c>
      <c r="B33" s="301" t="s">
        <v>167</v>
      </c>
      <c r="C33" s="383">
        <v>200</v>
      </c>
      <c r="D33" s="42">
        <v>220</v>
      </c>
      <c r="E33" s="357">
        <f>D33-C33</f>
        <v>20</v>
      </c>
      <c r="F33" s="248">
        <v>0.1</v>
      </c>
      <c r="G33" s="354">
        <f>(F33*$L$6)*$L$7</f>
        <v>13.125</v>
      </c>
      <c r="H33" s="376">
        <f>E33+G33</f>
        <v>33.125</v>
      </c>
      <c r="I33" s="112">
        <f>H33/C33</f>
        <v>0.16562499999999999</v>
      </c>
    </row>
    <row r="34" spans="1:9" x14ac:dyDescent="0.3">
      <c r="A34" s="79" t="s">
        <v>447</v>
      </c>
      <c r="B34" s="246" t="s">
        <v>685</v>
      </c>
      <c r="C34" s="383">
        <v>2179.4499999999998</v>
      </c>
      <c r="D34" s="42">
        <v>2395</v>
      </c>
      <c r="E34" s="357">
        <f>D34-C34</f>
        <v>215.55000000000018</v>
      </c>
      <c r="F34" s="248">
        <v>0.8</v>
      </c>
      <c r="G34" s="354">
        <f>(F34*$L$6)*$L$7</f>
        <v>105</v>
      </c>
      <c r="H34" s="376">
        <f>E34+G34</f>
        <v>320.55000000000018</v>
      </c>
      <c r="I34" s="112">
        <f>H34/C34</f>
        <v>0.14707839133726408</v>
      </c>
    </row>
    <row r="35" spans="1:9" ht="15" thickBot="1" x14ac:dyDescent="0.35">
      <c r="A35" s="81" t="s">
        <v>559</v>
      </c>
      <c r="B35" s="123" t="s">
        <v>449</v>
      </c>
      <c r="C35" s="384">
        <v>2179.4499999999998</v>
      </c>
      <c r="D35" s="113">
        <v>2395</v>
      </c>
      <c r="E35" s="358">
        <f>D35-C35</f>
        <v>215.55000000000018</v>
      </c>
      <c r="F35" s="249">
        <v>0.8</v>
      </c>
      <c r="G35" s="355">
        <f>(F35*$L$6)*$L$7</f>
        <v>105</v>
      </c>
      <c r="H35" s="377">
        <f>E35+G35</f>
        <v>320.55000000000018</v>
      </c>
      <c r="I35" s="114">
        <f>H35/C35</f>
        <v>0.14707839133726408</v>
      </c>
    </row>
    <row r="36" spans="1:9" x14ac:dyDescent="0.3">
      <c r="B36" s="6"/>
    </row>
  </sheetData>
  <autoFilter ref="A4:I4" xr:uid="{00000000-0001-0000-0700-000000000000}"/>
  <sortState xmlns:xlrd2="http://schemas.microsoft.com/office/spreadsheetml/2017/richdata2" ref="A21:I35">
    <sortCondition descending="1" ref="I21:I35"/>
  </sortState>
  <mergeCells count="6">
    <mergeCell ref="C10:I20"/>
    <mergeCell ref="A1:I1"/>
    <mergeCell ref="K5:L5"/>
    <mergeCell ref="C3:E3"/>
    <mergeCell ref="F3:G3"/>
    <mergeCell ref="H3:I3"/>
  </mergeCells>
  <printOptions horizontalCentered="1"/>
  <pageMargins left="0.25" right="0.25" top="0.5" bottom="0.3" header="0.3" footer="0.3"/>
  <pageSetup scale="9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N71"/>
  <sheetViews>
    <sheetView zoomScaleNormal="100" zoomScaleSheetLayoutView="120" workbookViewId="0">
      <pane xSplit="10" ySplit="4" topLeftCell="K27" activePane="bottomRight" state="frozen"/>
      <selection pane="topRight" activeCell="K1" sqref="K1"/>
      <selection pane="bottomLeft" activeCell="A5" sqref="A5"/>
      <selection pane="bottomRight" activeCell="C3" sqref="C3"/>
    </sheetView>
  </sheetViews>
  <sheetFormatPr defaultColWidth="8.88671875" defaultRowHeight="14.4" x14ac:dyDescent="0.3"/>
  <cols>
    <col min="1" max="1" width="11.88671875" style="6" bestFit="1" customWidth="1"/>
    <col min="2" max="2" width="8.77734375" style="6" customWidth="1"/>
    <col min="3" max="3" width="52.6640625" style="6" bestFit="1" customWidth="1"/>
    <col min="4" max="10" width="12.77734375" style="6" customWidth="1"/>
    <col min="11" max="11" width="8.88671875" style="6"/>
    <col min="12" max="12" width="21.44140625" style="6" bestFit="1" customWidth="1"/>
    <col min="13" max="16384" width="8.88671875" style="6"/>
  </cols>
  <sheetData>
    <row r="1" spans="1:13" ht="24" thickBot="1" x14ac:dyDescent="0.35">
      <c r="A1" s="172" t="s">
        <v>376</v>
      </c>
      <c r="B1" s="173"/>
      <c r="C1" s="173"/>
      <c r="D1" s="173"/>
      <c r="E1" s="173"/>
      <c r="F1" s="173"/>
      <c r="G1" s="173"/>
      <c r="H1" s="173"/>
      <c r="I1" s="173"/>
      <c r="J1" s="174"/>
    </row>
    <row r="2" spans="1:13" ht="12" customHeight="1" thickBot="1" x14ac:dyDescent="0.35">
      <c r="A2" s="190"/>
      <c r="B2" s="190"/>
      <c r="C2" s="181"/>
      <c r="D2" s="61"/>
      <c r="E2" s="61"/>
      <c r="F2" s="61"/>
      <c r="G2" s="61"/>
      <c r="H2" s="61"/>
      <c r="I2" s="190"/>
    </row>
    <row r="3" spans="1:13" ht="24" thickBot="1" x14ac:dyDescent="0.35">
      <c r="A3" s="191"/>
      <c r="B3" s="191"/>
      <c r="C3" s="485"/>
      <c r="D3" s="182" t="s">
        <v>728</v>
      </c>
      <c r="E3" s="183"/>
      <c r="F3" s="184"/>
      <c r="G3" s="182" t="s">
        <v>729</v>
      </c>
      <c r="H3" s="184"/>
      <c r="I3" s="179" t="s">
        <v>730</v>
      </c>
      <c r="J3" s="180"/>
    </row>
    <row r="4" spans="1:13" ht="45.75" customHeight="1" thickBot="1" x14ac:dyDescent="0.35">
      <c r="A4" s="185" t="s">
        <v>525</v>
      </c>
      <c r="B4" s="185" t="s">
        <v>0</v>
      </c>
      <c r="C4" s="186" t="s">
        <v>1</v>
      </c>
      <c r="D4" s="187" t="s">
        <v>3</v>
      </c>
      <c r="E4" s="14" t="s">
        <v>4</v>
      </c>
      <c r="F4" s="385" t="s">
        <v>6</v>
      </c>
      <c r="G4" s="188" t="s">
        <v>2</v>
      </c>
      <c r="H4" s="386" t="s">
        <v>5</v>
      </c>
      <c r="I4" s="387" t="s">
        <v>7</v>
      </c>
      <c r="J4" s="189" t="s">
        <v>8</v>
      </c>
    </row>
    <row r="5" spans="1:13" ht="15" thickBot="1" x14ac:dyDescent="0.35">
      <c r="A5" s="92" t="s">
        <v>533</v>
      </c>
      <c r="B5" s="92" t="s">
        <v>9</v>
      </c>
      <c r="C5" s="388" t="s">
        <v>678</v>
      </c>
      <c r="D5" s="347">
        <v>591.5</v>
      </c>
      <c r="E5" s="93">
        <v>650</v>
      </c>
      <c r="F5" s="393">
        <f>E5-D5</f>
        <v>58.5</v>
      </c>
      <c r="G5" s="92">
        <v>2.1</v>
      </c>
      <c r="H5" s="200">
        <f>(G5*$M$6)*$M$7</f>
        <v>275.625</v>
      </c>
      <c r="I5" s="375">
        <f>H5+F5</f>
        <v>334.125</v>
      </c>
      <c r="J5" s="86">
        <f>I5/D5</f>
        <v>0.56487743026204562</v>
      </c>
      <c r="L5" s="192" t="s">
        <v>731</v>
      </c>
      <c r="M5" s="193"/>
    </row>
    <row r="6" spans="1:13" ht="15" thickBot="1" x14ac:dyDescent="0.35">
      <c r="A6" s="94" t="s">
        <v>532</v>
      </c>
      <c r="B6" s="94" t="s">
        <v>9</v>
      </c>
      <c r="C6" s="298" t="s">
        <v>679</v>
      </c>
      <c r="D6" s="348">
        <v>450.45</v>
      </c>
      <c r="E6" s="95">
        <v>495</v>
      </c>
      <c r="F6" s="394">
        <f>E6-D6</f>
        <v>44.550000000000011</v>
      </c>
      <c r="G6" s="94">
        <v>1.3</v>
      </c>
      <c r="H6" s="201">
        <f>(G6*$M$6)*$M$7</f>
        <v>170.625</v>
      </c>
      <c r="I6" s="376">
        <f>H6+F6</f>
        <v>215.17500000000001</v>
      </c>
      <c r="J6" s="88">
        <f>I6/D6</f>
        <v>0.47768897768897772</v>
      </c>
      <c r="L6" s="11" t="s">
        <v>65</v>
      </c>
      <c r="M6" s="194">
        <f>'25 Silverado LD'!M6</f>
        <v>175</v>
      </c>
    </row>
    <row r="7" spans="1:13" ht="15" thickBot="1" x14ac:dyDescent="0.35">
      <c r="A7" s="94"/>
      <c r="B7" s="94" t="s">
        <v>53</v>
      </c>
      <c r="C7" s="298" t="s">
        <v>663</v>
      </c>
      <c r="D7" s="348">
        <v>1087</v>
      </c>
      <c r="E7" s="95">
        <v>1195</v>
      </c>
      <c r="F7" s="394">
        <f>E7-D7</f>
        <v>108</v>
      </c>
      <c r="G7" s="94">
        <v>2.1</v>
      </c>
      <c r="H7" s="201">
        <f>(G7*$M$6)*$M$7</f>
        <v>275.625</v>
      </c>
      <c r="I7" s="376">
        <f>H7+F7</f>
        <v>383.625</v>
      </c>
      <c r="J7" s="88">
        <f>I7/D7</f>
        <v>0.3529208831646734</v>
      </c>
      <c r="L7" s="32" t="s">
        <v>67</v>
      </c>
      <c r="M7" s="195">
        <f>'25 Silverado LD'!M7</f>
        <v>0.75</v>
      </c>
    </row>
    <row r="8" spans="1:13" x14ac:dyDescent="0.3">
      <c r="A8" s="94"/>
      <c r="B8" s="94" t="s">
        <v>539</v>
      </c>
      <c r="C8" s="298" t="s">
        <v>664</v>
      </c>
      <c r="D8" s="348">
        <v>432.25</v>
      </c>
      <c r="E8" s="95">
        <v>475</v>
      </c>
      <c r="F8" s="394">
        <f>E8-D8</f>
        <v>42.75</v>
      </c>
      <c r="G8" s="94">
        <v>0.6</v>
      </c>
      <c r="H8" s="201">
        <f>(G8*$M$6)*$M$7</f>
        <v>78.75</v>
      </c>
      <c r="I8" s="376">
        <f>H8+F8</f>
        <v>121.5</v>
      </c>
      <c r="J8" s="88">
        <f>I8/D8</f>
        <v>0.28108733371891265</v>
      </c>
      <c r="M8" s="198"/>
    </row>
    <row r="9" spans="1:13" x14ac:dyDescent="0.3">
      <c r="A9" s="94"/>
      <c r="B9" s="94" t="s">
        <v>534</v>
      </c>
      <c r="C9" s="298" t="s">
        <v>670</v>
      </c>
      <c r="D9" s="348">
        <v>450.45</v>
      </c>
      <c r="E9" s="95">
        <v>495</v>
      </c>
      <c r="F9" s="394">
        <f>E9-D9</f>
        <v>44.550000000000011</v>
      </c>
      <c r="G9" s="94">
        <v>0.6</v>
      </c>
      <c r="H9" s="201">
        <f>(G9*$M$6)*$M$7</f>
        <v>78.75</v>
      </c>
      <c r="I9" s="376">
        <f>H9+F9</f>
        <v>123.30000000000001</v>
      </c>
      <c r="J9" s="88">
        <f>I9/D9</f>
        <v>0.27372627372627378</v>
      </c>
      <c r="M9" s="198"/>
    </row>
    <row r="10" spans="1:13" x14ac:dyDescent="0.3">
      <c r="A10" s="94"/>
      <c r="B10" s="94" t="s">
        <v>243</v>
      </c>
      <c r="C10" s="298" t="s">
        <v>665</v>
      </c>
      <c r="D10" s="348">
        <v>341</v>
      </c>
      <c r="E10" s="95">
        <v>375</v>
      </c>
      <c r="F10" s="394">
        <f>E10-D10</f>
        <v>34</v>
      </c>
      <c r="G10" s="94">
        <v>0.4</v>
      </c>
      <c r="H10" s="201">
        <f>(G10*$M$6)*$M$7</f>
        <v>52.5</v>
      </c>
      <c r="I10" s="376">
        <f>H10+F10</f>
        <v>86.5</v>
      </c>
      <c r="J10" s="88">
        <f>I10/D10</f>
        <v>0.25366568914956011</v>
      </c>
      <c r="M10" s="198"/>
    </row>
    <row r="11" spans="1:13" x14ac:dyDescent="0.3">
      <c r="A11" s="94" t="s">
        <v>535</v>
      </c>
      <c r="B11" s="94" t="s">
        <v>180</v>
      </c>
      <c r="C11" s="298" t="s">
        <v>669</v>
      </c>
      <c r="D11" s="348">
        <v>204.75</v>
      </c>
      <c r="E11" s="95">
        <v>225</v>
      </c>
      <c r="F11" s="394">
        <f>E11-D11</f>
        <v>20.25</v>
      </c>
      <c r="G11" s="94">
        <v>0.2</v>
      </c>
      <c r="H11" s="201">
        <f>(G11*$M$6)*$M$7</f>
        <v>26.25</v>
      </c>
      <c r="I11" s="376">
        <f>H11+F11</f>
        <v>46.5</v>
      </c>
      <c r="J11" s="88">
        <f>I11/D11</f>
        <v>0.2271062271062271</v>
      </c>
    </row>
    <row r="12" spans="1:13" x14ac:dyDescent="0.3">
      <c r="A12" s="94"/>
      <c r="B12" s="94" t="s">
        <v>133</v>
      </c>
      <c r="C12" s="298" t="s">
        <v>675</v>
      </c>
      <c r="D12" s="348">
        <v>3271</v>
      </c>
      <c r="E12" s="95">
        <v>3595</v>
      </c>
      <c r="F12" s="394">
        <f>E12-D12</f>
        <v>324</v>
      </c>
      <c r="G12" s="94">
        <v>2.9</v>
      </c>
      <c r="H12" s="201">
        <f>(G12*$M$6)*$M$7</f>
        <v>380.625</v>
      </c>
      <c r="I12" s="376">
        <f>H12+F12</f>
        <v>704.625</v>
      </c>
      <c r="J12" s="88">
        <f>I12/D12</f>
        <v>0.21541577499235709</v>
      </c>
    </row>
    <row r="13" spans="1:13" x14ac:dyDescent="0.3">
      <c r="A13" s="94"/>
      <c r="B13" s="94" t="s">
        <v>531</v>
      </c>
      <c r="C13" s="298" t="s">
        <v>677</v>
      </c>
      <c r="D13" s="348">
        <v>3271.45</v>
      </c>
      <c r="E13" s="95">
        <v>3595</v>
      </c>
      <c r="F13" s="394">
        <f>E13-D13</f>
        <v>323.55000000000018</v>
      </c>
      <c r="G13" s="94">
        <v>2.9</v>
      </c>
      <c r="H13" s="201">
        <f>(G13*$M$6)*$M$7</f>
        <v>380.625</v>
      </c>
      <c r="I13" s="376">
        <f>H13+F13</f>
        <v>704.17500000000018</v>
      </c>
      <c r="J13" s="88">
        <f>I13/D13</f>
        <v>0.21524859007473757</v>
      </c>
    </row>
    <row r="14" spans="1:13" x14ac:dyDescent="0.3">
      <c r="A14" s="94"/>
      <c r="B14" s="94" t="s">
        <v>542</v>
      </c>
      <c r="C14" s="298" t="s">
        <v>671</v>
      </c>
      <c r="D14" s="348">
        <v>682.5</v>
      </c>
      <c r="E14" s="95">
        <v>750</v>
      </c>
      <c r="F14" s="394">
        <f>E14-D14</f>
        <v>67.5</v>
      </c>
      <c r="G14" s="94">
        <v>0.6</v>
      </c>
      <c r="H14" s="201">
        <f>(G14*$M$6)*$M$7</f>
        <v>78.75</v>
      </c>
      <c r="I14" s="376">
        <f>H14+F14</f>
        <v>146.25</v>
      </c>
      <c r="J14" s="88">
        <f>I14/D14</f>
        <v>0.21428571428571427</v>
      </c>
    </row>
    <row r="15" spans="1:13" x14ac:dyDescent="0.3">
      <c r="A15" s="94" t="s">
        <v>538</v>
      </c>
      <c r="B15" s="94" t="s">
        <v>544</v>
      </c>
      <c r="C15" s="298" t="s">
        <v>673</v>
      </c>
      <c r="D15" s="348">
        <v>4117.75</v>
      </c>
      <c r="E15" s="95">
        <v>4525</v>
      </c>
      <c r="F15" s="394">
        <f>E15-D15</f>
        <v>407.25</v>
      </c>
      <c r="G15" s="94">
        <v>3.5</v>
      </c>
      <c r="H15" s="201">
        <f>(G15*$M$6)*$M$7</f>
        <v>459.375</v>
      </c>
      <c r="I15" s="376">
        <f>H15+F15</f>
        <v>866.625</v>
      </c>
      <c r="J15" s="88">
        <f>I15/D15</f>
        <v>0.21046080990832372</v>
      </c>
    </row>
    <row r="16" spans="1:13" x14ac:dyDescent="0.3">
      <c r="A16" s="94"/>
      <c r="B16" s="94" t="s">
        <v>544</v>
      </c>
      <c r="C16" s="298" t="s">
        <v>674</v>
      </c>
      <c r="D16" s="348">
        <v>3958.5</v>
      </c>
      <c r="E16" s="95">
        <v>4350</v>
      </c>
      <c r="F16" s="394">
        <f>E16-D16</f>
        <v>391.5</v>
      </c>
      <c r="G16" s="94">
        <v>3.1</v>
      </c>
      <c r="H16" s="201">
        <f>(G16*$M$6)*$M$7</f>
        <v>406.875</v>
      </c>
      <c r="I16" s="376">
        <f>H16+F16</f>
        <v>798.375</v>
      </c>
      <c r="J16" s="88">
        <f>I16/D16</f>
        <v>0.20168624478969308</v>
      </c>
    </row>
    <row r="17" spans="1:10" x14ac:dyDescent="0.3">
      <c r="A17" s="94" t="s">
        <v>536</v>
      </c>
      <c r="B17" s="94" t="s">
        <v>180</v>
      </c>
      <c r="C17" s="298" t="s">
        <v>668</v>
      </c>
      <c r="D17" s="348">
        <v>386.75</v>
      </c>
      <c r="E17" s="95">
        <v>425</v>
      </c>
      <c r="F17" s="394">
        <f>E17-D17</f>
        <v>38.25</v>
      </c>
      <c r="G17" s="94">
        <v>0.3</v>
      </c>
      <c r="H17" s="201">
        <f>(G17*$M$6)*$M$7</f>
        <v>39.375</v>
      </c>
      <c r="I17" s="376">
        <f>H17+F17</f>
        <v>77.625</v>
      </c>
      <c r="J17" s="88">
        <f>I17/D17</f>
        <v>0.20071105365223013</v>
      </c>
    </row>
    <row r="18" spans="1:10" x14ac:dyDescent="0.3">
      <c r="A18" s="94"/>
      <c r="B18" s="94" t="s">
        <v>543</v>
      </c>
      <c r="C18" s="298" t="s">
        <v>672</v>
      </c>
      <c r="D18" s="348">
        <v>1087</v>
      </c>
      <c r="E18" s="95">
        <v>1195</v>
      </c>
      <c r="F18" s="394">
        <f>E18-D18</f>
        <v>108</v>
      </c>
      <c r="G18" s="94">
        <v>0.5</v>
      </c>
      <c r="H18" s="201">
        <f>(G18*$M$6)*$M$7</f>
        <v>65.625</v>
      </c>
      <c r="I18" s="376">
        <f>H18+F18</f>
        <v>173.625</v>
      </c>
      <c r="J18" s="88">
        <f>I18/D18</f>
        <v>0.15972861085556578</v>
      </c>
    </row>
    <row r="19" spans="1:10" x14ac:dyDescent="0.3">
      <c r="A19" s="94"/>
      <c r="B19" s="94" t="s">
        <v>14</v>
      </c>
      <c r="C19" s="298" t="s">
        <v>676</v>
      </c>
      <c r="D19" s="348">
        <v>3635.45</v>
      </c>
      <c r="E19" s="95">
        <v>3995</v>
      </c>
      <c r="F19" s="394">
        <f>E19-D19</f>
        <v>359.55000000000018</v>
      </c>
      <c r="G19" s="94">
        <v>1.6</v>
      </c>
      <c r="H19" s="201">
        <f>(G19*$M$6)*$M$7</f>
        <v>210</v>
      </c>
      <c r="I19" s="376">
        <f>H19+F19</f>
        <v>569.55000000000018</v>
      </c>
      <c r="J19" s="88">
        <f>I19/D19</f>
        <v>0.15666561223507411</v>
      </c>
    </row>
    <row r="20" spans="1:10" x14ac:dyDescent="0.3">
      <c r="A20" s="94" t="s">
        <v>538</v>
      </c>
      <c r="B20" s="94" t="s">
        <v>180</v>
      </c>
      <c r="C20" s="298" t="s">
        <v>666</v>
      </c>
      <c r="D20" s="348">
        <v>1410.5</v>
      </c>
      <c r="E20" s="95">
        <v>1550</v>
      </c>
      <c r="F20" s="394">
        <f>E20-D20</f>
        <v>139.5</v>
      </c>
      <c r="G20" s="94">
        <v>0.5</v>
      </c>
      <c r="H20" s="201">
        <f>(G20*$M$6)*$M$7</f>
        <v>65.625</v>
      </c>
      <c r="I20" s="376">
        <f>H20+F20</f>
        <v>205.125</v>
      </c>
      <c r="J20" s="88">
        <f>I20/D20</f>
        <v>0.14542715349166963</v>
      </c>
    </row>
    <row r="21" spans="1:10" ht="15" thickBot="1" x14ac:dyDescent="0.35">
      <c r="A21" s="96" t="s">
        <v>537</v>
      </c>
      <c r="B21" s="96" t="s">
        <v>180</v>
      </c>
      <c r="C21" s="389" t="s">
        <v>667</v>
      </c>
      <c r="D21" s="349">
        <v>1137.5</v>
      </c>
      <c r="E21" s="97">
        <v>1250</v>
      </c>
      <c r="F21" s="395">
        <f>E21-D21</f>
        <v>112.5</v>
      </c>
      <c r="G21" s="96">
        <v>0.4</v>
      </c>
      <c r="H21" s="202">
        <f>(G21*$M$6)*$M$7</f>
        <v>52.5</v>
      </c>
      <c r="I21" s="377">
        <f>H21+F21</f>
        <v>165</v>
      </c>
      <c r="J21" s="91">
        <f>I21/D21</f>
        <v>0.14505494505494507</v>
      </c>
    </row>
    <row r="22" spans="1:10" x14ac:dyDescent="0.3">
      <c r="A22" s="64"/>
      <c r="B22" s="64" t="s">
        <v>244</v>
      </c>
      <c r="C22" s="243" t="s">
        <v>245</v>
      </c>
      <c r="D22" s="131" t="s">
        <v>349</v>
      </c>
      <c r="E22" s="132"/>
      <c r="F22" s="132"/>
      <c r="G22" s="132"/>
      <c r="H22" s="132"/>
      <c r="I22" s="132"/>
      <c r="J22" s="133"/>
    </row>
    <row r="23" spans="1:10" x14ac:dyDescent="0.3">
      <c r="A23" s="65"/>
      <c r="B23" s="65" t="s">
        <v>134</v>
      </c>
      <c r="C23" s="62" t="s">
        <v>246</v>
      </c>
      <c r="D23" s="134"/>
      <c r="E23" s="135"/>
      <c r="F23" s="135"/>
      <c r="G23" s="135"/>
      <c r="H23" s="135"/>
      <c r="I23" s="135"/>
      <c r="J23" s="136"/>
    </row>
    <row r="24" spans="1:10" x14ac:dyDescent="0.3">
      <c r="A24" s="65"/>
      <c r="B24" s="65" t="s">
        <v>247</v>
      </c>
      <c r="C24" s="62" t="s">
        <v>219</v>
      </c>
      <c r="D24" s="134"/>
      <c r="E24" s="135"/>
      <c r="F24" s="135"/>
      <c r="G24" s="135"/>
      <c r="H24" s="135"/>
      <c r="I24" s="135"/>
      <c r="J24" s="136"/>
    </row>
    <row r="25" spans="1:10" x14ac:dyDescent="0.3">
      <c r="A25" s="65"/>
      <c r="B25" s="65" t="s">
        <v>56</v>
      </c>
      <c r="C25" s="62" t="s">
        <v>248</v>
      </c>
      <c r="D25" s="134"/>
      <c r="E25" s="135"/>
      <c r="F25" s="135"/>
      <c r="G25" s="135"/>
      <c r="H25" s="135"/>
      <c r="I25" s="135"/>
      <c r="J25" s="136"/>
    </row>
    <row r="26" spans="1:10" x14ac:dyDescent="0.3">
      <c r="A26" s="65"/>
      <c r="B26" s="65" t="s">
        <v>249</v>
      </c>
      <c r="C26" s="63" t="s">
        <v>250</v>
      </c>
      <c r="D26" s="134"/>
      <c r="E26" s="135"/>
      <c r="F26" s="135"/>
      <c r="G26" s="135"/>
      <c r="H26" s="135"/>
      <c r="I26" s="135"/>
      <c r="J26" s="136"/>
    </row>
    <row r="27" spans="1:10" x14ac:dyDescent="0.3">
      <c r="A27" s="65"/>
      <c r="B27" s="65" t="s">
        <v>540</v>
      </c>
      <c r="C27" s="63" t="s">
        <v>541</v>
      </c>
      <c r="D27" s="134"/>
      <c r="E27" s="135"/>
      <c r="F27" s="135"/>
      <c r="G27" s="135"/>
      <c r="H27" s="135"/>
      <c r="I27" s="135"/>
      <c r="J27" s="136"/>
    </row>
    <row r="28" spans="1:10" x14ac:dyDescent="0.3">
      <c r="A28" s="65"/>
      <c r="B28" s="65" t="s">
        <v>302</v>
      </c>
      <c r="C28" s="63" t="s">
        <v>546</v>
      </c>
      <c r="D28" s="134"/>
      <c r="E28" s="135"/>
      <c r="F28" s="135"/>
      <c r="G28" s="135"/>
      <c r="H28" s="135"/>
      <c r="I28" s="135"/>
      <c r="J28" s="136"/>
    </row>
    <row r="29" spans="1:10" x14ac:dyDescent="0.3">
      <c r="A29" s="65"/>
      <c r="B29" s="65" t="s">
        <v>213</v>
      </c>
      <c r="C29" s="63" t="s">
        <v>545</v>
      </c>
      <c r="D29" s="134"/>
      <c r="E29" s="135"/>
      <c r="F29" s="135"/>
      <c r="G29" s="135"/>
      <c r="H29" s="135"/>
      <c r="I29" s="135"/>
      <c r="J29" s="136"/>
    </row>
    <row r="30" spans="1:10" x14ac:dyDescent="0.3">
      <c r="A30" s="65"/>
      <c r="B30" s="65" t="s">
        <v>142</v>
      </c>
      <c r="C30" s="63" t="s">
        <v>251</v>
      </c>
      <c r="D30" s="134"/>
      <c r="E30" s="135"/>
      <c r="F30" s="135"/>
      <c r="G30" s="135"/>
      <c r="H30" s="135"/>
      <c r="I30" s="135"/>
      <c r="J30" s="136"/>
    </row>
    <row r="31" spans="1:10" x14ac:dyDescent="0.3">
      <c r="A31" s="65"/>
      <c r="B31" s="65" t="s">
        <v>144</v>
      </c>
      <c r="C31" s="63" t="s">
        <v>145</v>
      </c>
      <c r="D31" s="134"/>
      <c r="E31" s="135"/>
      <c r="F31" s="135"/>
      <c r="G31" s="135"/>
      <c r="H31" s="135"/>
      <c r="I31" s="135"/>
      <c r="J31" s="136"/>
    </row>
    <row r="32" spans="1:10" ht="15" thickBot="1" x14ac:dyDescent="0.35">
      <c r="A32" s="66"/>
      <c r="B32" s="66" t="s">
        <v>150</v>
      </c>
      <c r="C32" s="244" t="s">
        <v>547</v>
      </c>
      <c r="D32" s="137"/>
      <c r="E32" s="138"/>
      <c r="F32" s="138"/>
      <c r="G32" s="138"/>
      <c r="H32" s="138"/>
      <c r="I32" s="138"/>
      <c r="J32" s="139"/>
    </row>
    <row r="33" spans="1:14" ht="15" thickBot="1" x14ac:dyDescent="0.35">
      <c r="A33" s="98"/>
      <c r="B33" s="98" t="s">
        <v>24</v>
      </c>
      <c r="C33" s="363" t="s">
        <v>54</v>
      </c>
      <c r="D33" s="390">
        <v>236.6</v>
      </c>
      <c r="E33" s="391">
        <v>260</v>
      </c>
      <c r="F33" s="396">
        <f>E33-D33</f>
        <v>23.400000000000006</v>
      </c>
      <c r="G33" s="346">
        <v>1.1000000000000001</v>
      </c>
      <c r="H33" s="332">
        <f>(G33*$M$6)*$M$7</f>
        <v>144.37500000000003</v>
      </c>
      <c r="I33" s="467">
        <f>H33+F33</f>
        <v>167.77500000000003</v>
      </c>
      <c r="J33" s="101">
        <f>I33/D33</f>
        <v>0.70910819949281501</v>
      </c>
    </row>
    <row r="34" spans="1:14" x14ac:dyDescent="0.3">
      <c r="A34" s="102"/>
      <c r="B34" s="102" t="s">
        <v>252</v>
      </c>
      <c r="C34" s="22" t="s">
        <v>253</v>
      </c>
      <c r="D34" s="23">
        <v>478</v>
      </c>
      <c r="E34" s="23">
        <v>525</v>
      </c>
      <c r="F34" s="397">
        <f>E34-D34</f>
        <v>47</v>
      </c>
      <c r="G34" s="392">
        <v>2</v>
      </c>
      <c r="H34" s="295">
        <f>(G34*$M$6)*$M$7</f>
        <v>262.5</v>
      </c>
      <c r="I34" s="459">
        <f>H34+F34</f>
        <v>309.5</v>
      </c>
      <c r="J34" s="78">
        <f>I34/D34</f>
        <v>0.64748953974895396</v>
      </c>
    </row>
    <row r="35" spans="1:14" x14ac:dyDescent="0.3">
      <c r="A35" s="103"/>
      <c r="B35" s="103" t="s">
        <v>10</v>
      </c>
      <c r="C35" s="20" t="s">
        <v>55</v>
      </c>
      <c r="D35" s="24">
        <v>228</v>
      </c>
      <c r="E35" s="24">
        <v>250</v>
      </c>
      <c r="F35" s="397">
        <f>E35-D35</f>
        <v>22</v>
      </c>
      <c r="G35" s="239">
        <v>0.8</v>
      </c>
      <c r="H35" s="295">
        <f>(G35*$M$6)*$M$7</f>
        <v>105</v>
      </c>
      <c r="I35" s="459">
        <f>H35+F35</f>
        <v>127</v>
      </c>
      <c r="J35" s="78">
        <f>I35/D35</f>
        <v>0.55701754385964908</v>
      </c>
    </row>
    <row r="36" spans="1:14" x14ac:dyDescent="0.3">
      <c r="A36" s="103"/>
      <c r="B36" s="103" t="s">
        <v>31</v>
      </c>
      <c r="C36" s="20" t="s">
        <v>59</v>
      </c>
      <c r="D36" s="24">
        <v>159</v>
      </c>
      <c r="E36" s="24">
        <v>175</v>
      </c>
      <c r="F36" s="397">
        <f>E36-D36</f>
        <v>16</v>
      </c>
      <c r="G36" s="239">
        <v>0.4</v>
      </c>
      <c r="H36" s="295">
        <f>(G36*$M$6)*$M$7</f>
        <v>52.5</v>
      </c>
      <c r="I36" s="459">
        <f>H36+F36</f>
        <v>68.5</v>
      </c>
      <c r="J36" s="78">
        <f>I36/D36</f>
        <v>0.4308176100628931</v>
      </c>
    </row>
    <row r="37" spans="1:14" x14ac:dyDescent="0.3">
      <c r="A37" s="103"/>
      <c r="B37" s="103" t="s">
        <v>56</v>
      </c>
      <c r="C37" s="20" t="s">
        <v>57</v>
      </c>
      <c r="D37" s="24">
        <v>614</v>
      </c>
      <c r="E37" s="24">
        <v>675</v>
      </c>
      <c r="F37" s="397">
        <f>E37-D37</f>
        <v>61</v>
      </c>
      <c r="G37" s="239">
        <v>1.5</v>
      </c>
      <c r="H37" s="295">
        <f>(G37*$M$6)*$M$7</f>
        <v>196.875</v>
      </c>
      <c r="I37" s="459">
        <f>H37+F37</f>
        <v>257.875</v>
      </c>
      <c r="J37" s="78">
        <f>I37/D37</f>
        <v>0.41999185667752442</v>
      </c>
    </row>
    <row r="38" spans="1:14" x14ac:dyDescent="0.3">
      <c r="A38" s="103"/>
      <c r="B38" s="103" t="s">
        <v>16</v>
      </c>
      <c r="C38" s="20" t="s">
        <v>58</v>
      </c>
      <c r="D38" s="24">
        <v>250</v>
      </c>
      <c r="E38" s="24">
        <v>275</v>
      </c>
      <c r="F38" s="397">
        <f>E38-D38</f>
        <v>25</v>
      </c>
      <c r="G38" s="239">
        <v>0.6</v>
      </c>
      <c r="H38" s="295">
        <f>(G38*$M$6)*$M$7</f>
        <v>78.75</v>
      </c>
      <c r="I38" s="459">
        <f>H38+F38</f>
        <v>103.75</v>
      </c>
      <c r="J38" s="78">
        <f>I38/D38</f>
        <v>0.41499999999999998</v>
      </c>
    </row>
    <row r="39" spans="1:14" x14ac:dyDescent="0.3">
      <c r="A39" s="103"/>
      <c r="B39" s="103" t="s">
        <v>27</v>
      </c>
      <c r="C39" s="20" t="s">
        <v>49</v>
      </c>
      <c r="D39" s="24">
        <v>228</v>
      </c>
      <c r="E39" s="24">
        <v>250</v>
      </c>
      <c r="F39" s="397">
        <f>E39-D39</f>
        <v>22</v>
      </c>
      <c r="G39" s="239">
        <v>0.5</v>
      </c>
      <c r="H39" s="295">
        <f>(G39*$M$6)*$M$7</f>
        <v>65.625</v>
      </c>
      <c r="I39" s="459">
        <f>H39+F39</f>
        <v>87.625</v>
      </c>
      <c r="J39" s="78">
        <f>I39/D39</f>
        <v>0.38432017543859648</v>
      </c>
    </row>
    <row r="40" spans="1:14" x14ac:dyDescent="0.3">
      <c r="A40" s="103"/>
      <c r="B40" s="103" t="s">
        <v>22</v>
      </c>
      <c r="C40" s="20" t="s">
        <v>60</v>
      </c>
      <c r="D40" s="24">
        <v>113.75</v>
      </c>
      <c r="E40" s="24">
        <v>125</v>
      </c>
      <c r="F40" s="397">
        <f>E40-D40</f>
        <v>11.25</v>
      </c>
      <c r="G40" s="239">
        <v>0.2</v>
      </c>
      <c r="H40" s="295">
        <f>(G40*$M$6)*$M$7</f>
        <v>26.25</v>
      </c>
      <c r="I40" s="459">
        <f>H40+F40</f>
        <v>37.5</v>
      </c>
      <c r="J40" s="78">
        <f>I40/D40</f>
        <v>0.32967032967032966</v>
      </c>
    </row>
    <row r="41" spans="1:14" x14ac:dyDescent="0.3">
      <c r="A41" s="103"/>
      <c r="B41" s="103" t="s">
        <v>152</v>
      </c>
      <c r="C41" s="20" t="s">
        <v>254</v>
      </c>
      <c r="D41" s="24">
        <v>68</v>
      </c>
      <c r="E41" s="24">
        <v>75</v>
      </c>
      <c r="F41" s="397">
        <f>E41-D41</f>
        <v>7</v>
      </c>
      <c r="G41" s="239">
        <v>0.1</v>
      </c>
      <c r="H41" s="295">
        <f>(G41*$M$6)*$M$7</f>
        <v>13.125</v>
      </c>
      <c r="I41" s="459">
        <f>H41+F41</f>
        <v>20.125</v>
      </c>
      <c r="J41" s="78">
        <f>I41/D41</f>
        <v>0.29595588235294118</v>
      </c>
    </row>
    <row r="42" spans="1:14" x14ac:dyDescent="0.3">
      <c r="A42" s="103"/>
      <c r="B42" s="103" t="s">
        <v>142</v>
      </c>
      <c r="C42" s="20" t="s">
        <v>255</v>
      </c>
      <c r="D42" s="24">
        <v>177</v>
      </c>
      <c r="E42" s="24">
        <v>195</v>
      </c>
      <c r="F42" s="397">
        <f>E42-D42</f>
        <v>18</v>
      </c>
      <c r="G42" s="239">
        <v>0.2</v>
      </c>
      <c r="H42" s="295">
        <f>(G42*$M$6)*$M$7</f>
        <v>26.25</v>
      </c>
      <c r="I42" s="459">
        <f>H42+F42</f>
        <v>44.25</v>
      </c>
      <c r="J42" s="78">
        <f>I42/D42</f>
        <v>0.25</v>
      </c>
    </row>
    <row r="43" spans="1:14" x14ac:dyDescent="0.3">
      <c r="A43" s="103"/>
      <c r="B43" s="103" t="s">
        <v>247</v>
      </c>
      <c r="C43" s="20" t="s">
        <v>256</v>
      </c>
      <c r="D43" s="24">
        <v>296</v>
      </c>
      <c r="E43" s="24">
        <v>325</v>
      </c>
      <c r="F43" s="397">
        <f>E43-D43</f>
        <v>29</v>
      </c>
      <c r="G43" s="239">
        <v>0.3</v>
      </c>
      <c r="H43" s="295">
        <f>(G43*$M$6)*$M$7</f>
        <v>39.375</v>
      </c>
      <c r="I43" s="459">
        <f>H43+F43</f>
        <v>68.375</v>
      </c>
      <c r="J43" s="78">
        <f>I43/D43</f>
        <v>0.23099662162162163</v>
      </c>
    </row>
    <row r="44" spans="1:14" x14ac:dyDescent="0.3">
      <c r="A44" s="103"/>
      <c r="B44" s="103" t="s">
        <v>73</v>
      </c>
      <c r="C44" s="20" t="s">
        <v>257</v>
      </c>
      <c r="D44" s="24">
        <v>205</v>
      </c>
      <c r="E44" s="24">
        <v>225</v>
      </c>
      <c r="F44" s="397">
        <f>E44-D44</f>
        <v>20</v>
      </c>
      <c r="G44" s="239">
        <v>0.2</v>
      </c>
      <c r="H44" s="295">
        <f>(G44*$M$6)*$M$7</f>
        <v>26.25</v>
      </c>
      <c r="I44" s="459">
        <f>H44+F44</f>
        <v>46.25</v>
      </c>
      <c r="J44" s="78">
        <f>I44/D44</f>
        <v>0.22560975609756098</v>
      </c>
    </row>
    <row r="45" spans="1:14" x14ac:dyDescent="0.3">
      <c r="A45" s="103"/>
      <c r="B45" s="103" t="s">
        <v>390</v>
      </c>
      <c r="C45" s="20" t="s">
        <v>391</v>
      </c>
      <c r="D45" s="24">
        <v>3413</v>
      </c>
      <c r="E45" s="24">
        <v>3750</v>
      </c>
      <c r="F45" s="397">
        <f>E45-D45</f>
        <v>337</v>
      </c>
      <c r="G45" s="239">
        <v>3.1</v>
      </c>
      <c r="H45" s="295">
        <f>(G45*$M$6)*$M$7</f>
        <v>406.875</v>
      </c>
      <c r="I45" s="459">
        <f>H45+F45</f>
        <v>743.875</v>
      </c>
      <c r="J45" s="78">
        <f>I45/D45</f>
        <v>0.21795341341927923</v>
      </c>
      <c r="N45" s="30"/>
    </row>
    <row r="46" spans="1:14" x14ac:dyDescent="0.3">
      <c r="A46" s="103"/>
      <c r="B46" s="103" t="s">
        <v>249</v>
      </c>
      <c r="C46" s="20" t="s">
        <v>258</v>
      </c>
      <c r="D46" s="24">
        <v>114</v>
      </c>
      <c r="E46" s="24">
        <v>125</v>
      </c>
      <c r="F46" s="397">
        <f>E46-D46</f>
        <v>11</v>
      </c>
      <c r="G46" s="239">
        <v>0.1</v>
      </c>
      <c r="H46" s="295">
        <f>(G46*$M$6)*$M$7</f>
        <v>13.125</v>
      </c>
      <c r="I46" s="459">
        <f>H46+F46</f>
        <v>24.125</v>
      </c>
      <c r="J46" s="78">
        <f>I46/D46</f>
        <v>0.21162280701754385</v>
      </c>
    </row>
    <row r="47" spans="1:14" x14ac:dyDescent="0.3">
      <c r="A47" s="103"/>
      <c r="B47" s="103" t="s">
        <v>259</v>
      </c>
      <c r="C47" s="20" t="s">
        <v>260</v>
      </c>
      <c r="D47" s="24">
        <v>114</v>
      </c>
      <c r="E47" s="24">
        <v>125</v>
      </c>
      <c r="F47" s="397">
        <f>E47-D47</f>
        <v>11</v>
      </c>
      <c r="G47" s="239">
        <v>0.1</v>
      </c>
      <c r="H47" s="295">
        <f>(G47*$M$6)*$M$7</f>
        <v>13.125</v>
      </c>
      <c r="I47" s="459">
        <f>H47+F47</f>
        <v>24.125</v>
      </c>
      <c r="J47" s="78">
        <f>I47/D47</f>
        <v>0.21162280701754385</v>
      </c>
    </row>
    <row r="48" spans="1:14" x14ac:dyDescent="0.3">
      <c r="A48" s="103"/>
      <c r="B48" s="103" t="s">
        <v>102</v>
      </c>
      <c r="C48" s="20" t="s">
        <v>548</v>
      </c>
      <c r="D48" s="24">
        <v>268.45</v>
      </c>
      <c r="E48" s="24">
        <v>295</v>
      </c>
      <c r="F48" s="397">
        <f>E48-D48</f>
        <v>26.550000000000011</v>
      </c>
      <c r="G48" s="239">
        <v>0.2</v>
      </c>
      <c r="H48" s="295">
        <f>(G48*$M$6)*$M$7</f>
        <v>26.25</v>
      </c>
      <c r="I48" s="459">
        <f>H48+F48</f>
        <v>52.800000000000011</v>
      </c>
      <c r="J48" s="78">
        <f>I48/D48</f>
        <v>0.1966846712609425</v>
      </c>
    </row>
    <row r="49" spans="1:10" x14ac:dyDescent="0.3">
      <c r="A49" s="103"/>
      <c r="B49" s="103" t="s">
        <v>90</v>
      </c>
      <c r="C49" s="20" t="s">
        <v>262</v>
      </c>
      <c r="D49" s="24">
        <v>141</v>
      </c>
      <c r="E49" s="24">
        <v>155</v>
      </c>
      <c r="F49" s="397">
        <f>E49-D49</f>
        <v>14</v>
      </c>
      <c r="G49" s="239">
        <v>0.1</v>
      </c>
      <c r="H49" s="295">
        <f>(G49*$M$6)*$M$7</f>
        <v>13.125</v>
      </c>
      <c r="I49" s="459">
        <f>H49+F49</f>
        <v>27.125</v>
      </c>
      <c r="J49" s="78">
        <f>I49/D49</f>
        <v>0.19237588652482268</v>
      </c>
    </row>
    <row r="50" spans="1:10" x14ac:dyDescent="0.3">
      <c r="A50" s="103"/>
      <c r="B50" s="103" t="s">
        <v>137</v>
      </c>
      <c r="C50" s="20" t="s">
        <v>138</v>
      </c>
      <c r="D50" s="24">
        <v>137</v>
      </c>
      <c r="E50" s="24">
        <v>150</v>
      </c>
      <c r="F50" s="397">
        <f>E50-D50</f>
        <v>13</v>
      </c>
      <c r="G50" s="239">
        <v>0.1</v>
      </c>
      <c r="H50" s="295">
        <f>(G50*$M$6)*$M$7</f>
        <v>13.125</v>
      </c>
      <c r="I50" s="459">
        <f>H50+F50</f>
        <v>26.125</v>
      </c>
      <c r="J50" s="78">
        <f>I50/D50</f>
        <v>0.19069343065693431</v>
      </c>
    </row>
    <row r="51" spans="1:10" x14ac:dyDescent="0.3">
      <c r="A51" s="103"/>
      <c r="B51" s="103" t="s">
        <v>157</v>
      </c>
      <c r="C51" s="20" t="s">
        <v>261</v>
      </c>
      <c r="D51" s="24">
        <v>159</v>
      </c>
      <c r="E51" s="24">
        <v>175</v>
      </c>
      <c r="F51" s="397">
        <f>E51-D51</f>
        <v>16</v>
      </c>
      <c r="G51" s="239">
        <v>0.1</v>
      </c>
      <c r="H51" s="295">
        <f>(G51*$M$6)*$M$7</f>
        <v>13.125</v>
      </c>
      <c r="I51" s="459">
        <f>H51+F51</f>
        <v>29.125</v>
      </c>
      <c r="J51" s="78">
        <f>I51/D51</f>
        <v>0.1831761006289308</v>
      </c>
    </row>
    <row r="52" spans="1:10" x14ac:dyDescent="0.3">
      <c r="A52" s="103"/>
      <c r="B52" s="103" t="s">
        <v>215</v>
      </c>
      <c r="C52" s="20" t="s">
        <v>222</v>
      </c>
      <c r="D52" s="24">
        <v>177</v>
      </c>
      <c r="E52" s="24">
        <v>195</v>
      </c>
      <c r="F52" s="397">
        <f>E52-D52</f>
        <v>18</v>
      </c>
      <c r="G52" s="239">
        <v>0.1</v>
      </c>
      <c r="H52" s="295">
        <f>(G52*$M$6)*$M$7</f>
        <v>13.125</v>
      </c>
      <c r="I52" s="459">
        <f>H52+F52</f>
        <v>31.125</v>
      </c>
      <c r="J52" s="78">
        <f>I52/D52</f>
        <v>0.17584745762711865</v>
      </c>
    </row>
    <row r="53" spans="1:10" x14ac:dyDescent="0.3">
      <c r="A53" s="103"/>
      <c r="B53" s="103" t="s">
        <v>108</v>
      </c>
      <c r="C53" s="20" t="s">
        <v>266</v>
      </c>
      <c r="D53" s="24">
        <v>177</v>
      </c>
      <c r="E53" s="24">
        <v>195</v>
      </c>
      <c r="F53" s="397">
        <f>E53-D53</f>
        <v>18</v>
      </c>
      <c r="G53" s="239">
        <v>0.1</v>
      </c>
      <c r="H53" s="295">
        <f>(G53*$M$6)*$M$7</f>
        <v>13.125</v>
      </c>
      <c r="I53" s="459">
        <f>H53+F53</f>
        <v>31.125</v>
      </c>
      <c r="J53" s="78">
        <f>I53/D53</f>
        <v>0.17584745762711865</v>
      </c>
    </row>
    <row r="54" spans="1:10" x14ac:dyDescent="0.3">
      <c r="A54" s="103"/>
      <c r="B54" s="103" t="s">
        <v>92</v>
      </c>
      <c r="C54" s="20" t="s">
        <v>267</v>
      </c>
      <c r="D54" s="24">
        <v>814</v>
      </c>
      <c r="E54" s="24">
        <v>895</v>
      </c>
      <c r="F54" s="397">
        <f>E54-D54</f>
        <v>81</v>
      </c>
      <c r="G54" s="239">
        <v>0.4</v>
      </c>
      <c r="H54" s="295">
        <f>(G54*$M$6)*$M$7</f>
        <v>52.5</v>
      </c>
      <c r="I54" s="459">
        <f>H54+F54</f>
        <v>133.5</v>
      </c>
      <c r="J54" s="78">
        <f>I54/D54</f>
        <v>0.16400491400491402</v>
      </c>
    </row>
    <row r="55" spans="1:10" x14ac:dyDescent="0.3">
      <c r="A55" s="103" t="s">
        <v>553</v>
      </c>
      <c r="B55" s="103" t="s">
        <v>265</v>
      </c>
      <c r="C55" s="20" t="s">
        <v>554</v>
      </c>
      <c r="D55" s="24">
        <v>2088</v>
      </c>
      <c r="E55" s="24">
        <v>2295</v>
      </c>
      <c r="F55" s="397">
        <f>E55-D55</f>
        <v>207</v>
      </c>
      <c r="G55" s="239">
        <v>1</v>
      </c>
      <c r="H55" s="295">
        <f>(G55*$M$6)*$M$7</f>
        <v>131.25</v>
      </c>
      <c r="I55" s="459">
        <f>H55+F55</f>
        <v>338.25</v>
      </c>
      <c r="J55" s="78">
        <f>I55/D55</f>
        <v>0.1619971264367816</v>
      </c>
    </row>
    <row r="56" spans="1:10" x14ac:dyDescent="0.3">
      <c r="A56" s="103"/>
      <c r="B56" s="103" t="s">
        <v>263</v>
      </c>
      <c r="C56" s="20" t="s">
        <v>264</v>
      </c>
      <c r="D56" s="24">
        <v>1046.5</v>
      </c>
      <c r="E56" s="24">
        <v>1150</v>
      </c>
      <c r="F56" s="397">
        <f>E56-D56</f>
        <v>103.5</v>
      </c>
      <c r="G56" s="239">
        <v>0.5</v>
      </c>
      <c r="H56" s="295">
        <f>(G56*$M$6)*$M$7</f>
        <v>65.625</v>
      </c>
      <c r="I56" s="459">
        <f>H56+F56</f>
        <v>169.125</v>
      </c>
      <c r="J56" s="78">
        <f>I56/D56</f>
        <v>0.16161012900143334</v>
      </c>
    </row>
    <row r="57" spans="1:10" x14ac:dyDescent="0.3">
      <c r="A57" s="103"/>
      <c r="B57" s="103" t="s">
        <v>124</v>
      </c>
      <c r="C57" s="20" t="s">
        <v>273</v>
      </c>
      <c r="D57" s="24">
        <v>2384</v>
      </c>
      <c r="E57" s="24">
        <v>2620</v>
      </c>
      <c r="F57" s="397">
        <f>E57-D57</f>
        <v>236</v>
      </c>
      <c r="G57" s="239">
        <v>1</v>
      </c>
      <c r="H57" s="295">
        <f>(G57*$M$6)*$M$7</f>
        <v>131.25</v>
      </c>
      <c r="I57" s="459">
        <f>H57+F57</f>
        <v>367.25</v>
      </c>
      <c r="J57" s="78">
        <f>I57/D57</f>
        <v>0.15404781879194632</v>
      </c>
    </row>
    <row r="58" spans="1:10" x14ac:dyDescent="0.3">
      <c r="A58" s="103"/>
      <c r="B58" s="103" t="s">
        <v>148</v>
      </c>
      <c r="C58" s="20" t="s">
        <v>149</v>
      </c>
      <c r="D58" s="24">
        <v>250</v>
      </c>
      <c r="E58" s="24">
        <v>275</v>
      </c>
      <c r="F58" s="397">
        <f>E58-D58</f>
        <v>25</v>
      </c>
      <c r="G58" s="239">
        <v>0.1</v>
      </c>
      <c r="H58" s="295">
        <f>(G58*$M$6)*$M$7</f>
        <v>13.125</v>
      </c>
      <c r="I58" s="459">
        <f>H58+F58</f>
        <v>38.125</v>
      </c>
      <c r="J58" s="78">
        <f>I58/D58</f>
        <v>0.1525</v>
      </c>
    </row>
    <row r="59" spans="1:10" x14ac:dyDescent="0.3">
      <c r="A59" s="103" t="s">
        <v>555</v>
      </c>
      <c r="B59" s="103" t="s">
        <v>265</v>
      </c>
      <c r="C59" s="20" t="s">
        <v>554</v>
      </c>
      <c r="D59" s="24">
        <v>2543</v>
      </c>
      <c r="E59" s="24">
        <v>2795</v>
      </c>
      <c r="F59" s="397">
        <f>E59-D59</f>
        <v>252</v>
      </c>
      <c r="G59" s="239">
        <v>1</v>
      </c>
      <c r="H59" s="295">
        <f>(G59*$M$6)*$M$7</f>
        <v>131.25</v>
      </c>
      <c r="I59" s="459">
        <f>H59+F59</f>
        <v>383.25</v>
      </c>
      <c r="J59" s="78">
        <f>I59/D59</f>
        <v>0.15070782540306724</v>
      </c>
    </row>
    <row r="60" spans="1:10" x14ac:dyDescent="0.3">
      <c r="A60" s="103"/>
      <c r="B60" s="103" t="s">
        <v>268</v>
      </c>
      <c r="C60" s="20" t="s">
        <v>269</v>
      </c>
      <c r="D60" s="24">
        <v>268</v>
      </c>
      <c r="E60" s="24">
        <v>295</v>
      </c>
      <c r="F60" s="397">
        <f>E60-D60</f>
        <v>27</v>
      </c>
      <c r="G60" s="239">
        <v>0.1</v>
      </c>
      <c r="H60" s="295">
        <f>(G60*$M$6)*$M$7</f>
        <v>13.125</v>
      </c>
      <c r="I60" s="459">
        <f>H60+F60</f>
        <v>40.125</v>
      </c>
      <c r="J60" s="78">
        <f>I60/D60</f>
        <v>0.14972014925373134</v>
      </c>
    </row>
    <row r="61" spans="1:10" x14ac:dyDescent="0.3">
      <c r="A61" s="103"/>
      <c r="B61" s="103" t="s">
        <v>549</v>
      </c>
      <c r="C61" s="20" t="s">
        <v>551</v>
      </c>
      <c r="D61" s="24">
        <v>268.45</v>
      </c>
      <c r="E61" s="24">
        <v>295</v>
      </c>
      <c r="F61" s="397">
        <f>E61-D61</f>
        <v>26.550000000000011</v>
      </c>
      <c r="G61" s="239">
        <v>0.1</v>
      </c>
      <c r="H61" s="295">
        <f>(G61*$M$6)*$M$7</f>
        <v>13.125</v>
      </c>
      <c r="I61" s="459">
        <f>H61+F61</f>
        <v>39.675000000000011</v>
      </c>
      <c r="J61" s="78">
        <f>I61/D61</f>
        <v>0.14779288508102073</v>
      </c>
    </row>
    <row r="62" spans="1:10" x14ac:dyDescent="0.3">
      <c r="A62" s="103"/>
      <c r="B62" s="103" t="s">
        <v>550</v>
      </c>
      <c r="C62" s="20" t="s">
        <v>552</v>
      </c>
      <c r="D62" s="24">
        <v>268.45</v>
      </c>
      <c r="E62" s="24">
        <v>295</v>
      </c>
      <c r="F62" s="397">
        <f>E62-D62</f>
        <v>26.550000000000011</v>
      </c>
      <c r="G62" s="239">
        <v>0.1</v>
      </c>
      <c r="H62" s="295">
        <f>(G62*$M$6)*$M$7</f>
        <v>13.125</v>
      </c>
      <c r="I62" s="459">
        <f>H62+F62</f>
        <v>39.675000000000011</v>
      </c>
      <c r="J62" s="78">
        <f>I62/D62</f>
        <v>0.14779288508102073</v>
      </c>
    </row>
    <row r="63" spans="1:10" x14ac:dyDescent="0.3">
      <c r="A63" s="103"/>
      <c r="B63" s="103" t="s">
        <v>120</v>
      </c>
      <c r="C63" s="20" t="s">
        <v>270</v>
      </c>
      <c r="D63" s="24">
        <v>2725</v>
      </c>
      <c r="E63" s="24">
        <v>2995</v>
      </c>
      <c r="F63" s="397">
        <f>E63-D63</f>
        <v>270</v>
      </c>
      <c r="G63" s="239">
        <v>1</v>
      </c>
      <c r="H63" s="295">
        <f>(G63*$M$6)*$M$7</f>
        <v>131.25</v>
      </c>
      <c r="I63" s="459">
        <f>H63+F63</f>
        <v>401.25</v>
      </c>
      <c r="J63" s="78">
        <f>I63/D63</f>
        <v>0.14724770642201834</v>
      </c>
    </row>
    <row r="64" spans="1:10" x14ac:dyDescent="0.3">
      <c r="A64" s="103"/>
      <c r="B64" s="103" t="s">
        <v>271</v>
      </c>
      <c r="C64" s="20" t="s">
        <v>272</v>
      </c>
      <c r="D64" s="24">
        <v>2998</v>
      </c>
      <c r="E64" s="24">
        <v>3295</v>
      </c>
      <c r="F64" s="397">
        <f>E64-D64</f>
        <v>297</v>
      </c>
      <c r="G64" s="239">
        <v>1</v>
      </c>
      <c r="H64" s="295">
        <f>(G64*$M$6)*$M$7</f>
        <v>131.25</v>
      </c>
      <c r="I64" s="459">
        <f>H64+F64</f>
        <v>428.25</v>
      </c>
      <c r="J64" s="78">
        <f>I64/D64</f>
        <v>0.14284523015343562</v>
      </c>
    </row>
    <row r="65" spans="1:10" x14ac:dyDescent="0.3">
      <c r="A65" s="103" t="s">
        <v>556</v>
      </c>
      <c r="B65" s="103" t="s">
        <v>265</v>
      </c>
      <c r="C65" s="20" t="s">
        <v>554</v>
      </c>
      <c r="D65" s="24">
        <v>3089.45</v>
      </c>
      <c r="E65" s="24">
        <v>3395</v>
      </c>
      <c r="F65" s="397">
        <f>E65-D65</f>
        <v>305.55000000000018</v>
      </c>
      <c r="G65" s="239">
        <v>1</v>
      </c>
      <c r="H65" s="295">
        <f>(G65*$M$6)*$M$7</f>
        <v>131.25</v>
      </c>
      <c r="I65" s="459">
        <f>H65+F65</f>
        <v>436.80000000000018</v>
      </c>
      <c r="J65" s="78">
        <f>I65/D65</f>
        <v>0.1413843888070693</v>
      </c>
    </row>
    <row r="66" spans="1:10" x14ac:dyDescent="0.3">
      <c r="A66" s="103"/>
      <c r="B66" s="103" t="s">
        <v>126</v>
      </c>
      <c r="C66" s="20" t="s">
        <v>127</v>
      </c>
      <c r="D66" s="24">
        <v>3439.8</v>
      </c>
      <c r="E66" s="24">
        <v>3780</v>
      </c>
      <c r="F66" s="397">
        <f>E66-D66</f>
        <v>340.19999999999982</v>
      </c>
      <c r="G66" s="239">
        <v>1</v>
      </c>
      <c r="H66" s="295">
        <f>(G66*$M$6)*$M$7</f>
        <v>131.25</v>
      </c>
      <c r="I66" s="459">
        <f>H66+F66</f>
        <v>471.44999999999982</v>
      </c>
      <c r="J66" s="78">
        <f>I66/D66</f>
        <v>0.13705738705738699</v>
      </c>
    </row>
    <row r="67" spans="1:10" x14ac:dyDescent="0.3">
      <c r="A67" s="103"/>
      <c r="B67" s="103" t="s">
        <v>274</v>
      </c>
      <c r="C67" s="20" t="s">
        <v>275</v>
      </c>
      <c r="D67" s="24">
        <v>3453</v>
      </c>
      <c r="E67" s="24">
        <v>3795</v>
      </c>
      <c r="F67" s="397">
        <f>E67-D67</f>
        <v>342</v>
      </c>
      <c r="G67" s="239">
        <v>1</v>
      </c>
      <c r="H67" s="295">
        <f>(G67*$M$6)*$M$7</f>
        <v>131.25</v>
      </c>
      <c r="I67" s="459">
        <f>H67+F67</f>
        <v>473.25</v>
      </c>
      <c r="J67" s="78">
        <f>I67/D67</f>
        <v>0.13705473501303214</v>
      </c>
    </row>
    <row r="68" spans="1:10" x14ac:dyDescent="0.3">
      <c r="A68" s="103"/>
      <c r="B68" s="103" t="s">
        <v>276</v>
      </c>
      <c r="C68" s="20" t="s">
        <v>277</v>
      </c>
      <c r="D68" s="24">
        <v>3453</v>
      </c>
      <c r="E68" s="24">
        <v>3795</v>
      </c>
      <c r="F68" s="397">
        <f>E68-D68</f>
        <v>342</v>
      </c>
      <c r="G68" s="239">
        <v>1</v>
      </c>
      <c r="H68" s="295">
        <f>(G68*$M$6)*$M$7</f>
        <v>131.25</v>
      </c>
      <c r="I68" s="459">
        <f>H68+F68</f>
        <v>473.25</v>
      </c>
      <c r="J68" s="78">
        <f>I68/D68</f>
        <v>0.13705473501303214</v>
      </c>
    </row>
    <row r="69" spans="1:10" x14ac:dyDescent="0.3">
      <c r="A69" s="103"/>
      <c r="B69" s="103" t="s">
        <v>278</v>
      </c>
      <c r="C69" s="20" t="s">
        <v>279</v>
      </c>
      <c r="D69" s="24">
        <v>3453</v>
      </c>
      <c r="E69" s="24">
        <v>3795</v>
      </c>
      <c r="F69" s="397">
        <f>E69-D69</f>
        <v>342</v>
      </c>
      <c r="G69" s="239">
        <v>1</v>
      </c>
      <c r="H69" s="295">
        <f>(G69*$M$6)*$M$7</f>
        <v>131.25</v>
      </c>
      <c r="I69" s="459">
        <f>H69+F69</f>
        <v>473.25</v>
      </c>
      <c r="J69" s="78">
        <f>I69/D69</f>
        <v>0.13705473501303214</v>
      </c>
    </row>
    <row r="70" spans="1:10" x14ac:dyDescent="0.3">
      <c r="A70" s="103"/>
      <c r="B70" s="103" t="s">
        <v>128</v>
      </c>
      <c r="C70" s="20" t="s">
        <v>129</v>
      </c>
      <c r="D70" s="24">
        <v>632.5</v>
      </c>
      <c r="E70" s="24">
        <v>695</v>
      </c>
      <c r="F70" s="397">
        <f>E70-D70</f>
        <v>62.5</v>
      </c>
      <c r="G70" s="239">
        <v>0.1</v>
      </c>
      <c r="H70" s="295">
        <f>(G70*$M$6)*$M$7</f>
        <v>13.125</v>
      </c>
      <c r="I70" s="459">
        <f>H70+F70</f>
        <v>75.625</v>
      </c>
      <c r="J70" s="78">
        <f>I70/D70</f>
        <v>0.11956521739130435</v>
      </c>
    </row>
    <row r="71" spans="1:10" ht="15" thickBot="1" x14ac:dyDescent="0.35">
      <c r="A71" s="104"/>
      <c r="B71" s="104" t="s">
        <v>280</v>
      </c>
      <c r="C71" s="105" t="s">
        <v>154</v>
      </c>
      <c r="D71" s="106">
        <v>660</v>
      </c>
      <c r="E71" s="106">
        <v>725</v>
      </c>
      <c r="F71" s="398">
        <f>E71-D71</f>
        <v>65</v>
      </c>
      <c r="G71" s="224">
        <v>0.1</v>
      </c>
      <c r="H71" s="333">
        <f>(G71*$M$6)*$M$7</f>
        <v>13.125</v>
      </c>
      <c r="I71" s="472">
        <f>H71+F71</f>
        <v>78.125</v>
      </c>
      <c r="J71" s="107">
        <f>I71/D71</f>
        <v>0.11837121212121213</v>
      </c>
    </row>
  </sheetData>
  <autoFilter ref="A4:J4" xr:uid="{00000000-0001-0000-0900-000000000000}"/>
  <sortState xmlns:xlrd2="http://schemas.microsoft.com/office/spreadsheetml/2017/richdata2" ref="A33:J71">
    <sortCondition descending="1" ref="J33:J71"/>
  </sortState>
  <mergeCells count="6">
    <mergeCell ref="A1:J1"/>
    <mergeCell ref="D22:J32"/>
    <mergeCell ref="L5:M5"/>
    <mergeCell ref="D3:F3"/>
    <mergeCell ref="G3:H3"/>
    <mergeCell ref="I3:J3"/>
  </mergeCells>
  <printOptions horizontalCentered="1" gridLines="1"/>
  <pageMargins left="0.25" right="0.25" top="0.75" bottom="0.75" header="0.3" footer="0.3"/>
  <pageSetup scale="8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249977111117893"/>
    <pageSetUpPr fitToPage="1"/>
  </sheetPr>
  <dimension ref="A1:L53"/>
  <sheetViews>
    <sheetView zoomScaleNormal="100" zoomScaleSheetLayoutView="120" workbookViewId="0">
      <pane xSplit="9" ySplit="4" topLeftCell="J5" activePane="bottomRight" state="frozen"/>
      <selection pane="topRight" activeCell="J1" sqref="J1"/>
      <selection pane="bottomLeft" activeCell="A5" sqref="A5"/>
      <selection pane="bottomRight" sqref="A1:I1"/>
    </sheetView>
  </sheetViews>
  <sheetFormatPr defaultColWidth="8.88671875" defaultRowHeight="14.4" x14ac:dyDescent="0.3"/>
  <cols>
    <col min="1" max="1" width="8.77734375" style="6" customWidth="1"/>
    <col min="2" max="2" width="47.88671875" style="28" customWidth="1"/>
    <col min="3" max="4" width="12.77734375" style="5" customWidth="1"/>
    <col min="5" max="5" width="12.77734375" style="6" customWidth="1"/>
    <col min="6" max="6" width="12.77734375" style="13" customWidth="1"/>
    <col min="7" max="7" width="12.77734375" style="5" customWidth="1"/>
    <col min="8" max="8" width="12.77734375" style="7" customWidth="1"/>
    <col min="9" max="9" width="12.77734375" style="8" customWidth="1"/>
    <col min="10" max="10" width="8.88671875" style="6"/>
    <col min="11" max="11" width="21.44140625" style="6" bestFit="1" customWidth="1"/>
    <col min="12" max="16384" width="8.88671875" style="6"/>
  </cols>
  <sheetData>
    <row r="1" spans="1:12" ht="24" thickBot="1" x14ac:dyDescent="0.35">
      <c r="A1" s="172" t="s">
        <v>377</v>
      </c>
      <c r="B1" s="173"/>
      <c r="C1" s="173"/>
      <c r="D1" s="173"/>
      <c r="E1" s="173"/>
      <c r="F1" s="173"/>
      <c r="G1" s="173"/>
      <c r="H1" s="173"/>
      <c r="I1" s="174"/>
    </row>
    <row r="2" spans="1:12" ht="12" customHeight="1" thickBot="1" x14ac:dyDescent="0.35">
      <c r="A2" s="190"/>
      <c r="B2" s="190"/>
      <c r="C2" s="61"/>
      <c r="D2" s="61"/>
      <c r="E2" s="61"/>
      <c r="F2" s="61"/>
      <c r="G2" s="61"/>
      <c r="H2" s="61"/>
      <c r="I2" s="175"/>
    </row>
    <row r="3" spans="1:12" ht="24" thickBot="1" x14ac:dyDescent="0.35">
      <c r="A3" s="191"/>
      <c r="B3" s="191"/>
      <c r="C3" s="182" t="s">
        <v>728</v>
      </c>
      <c r="D3" s="183"/>
      <c r="E3" s="184"/>
      <c r="F3" s="182" t="s">
        <v>729</v>
      </c>
      <c r="G3" s="184"/>
      <c r="H3" s="182" t="s">
        <v>730</v>
      </c>
      <c r="I3" s="184"/>
    </row>
    <row r="4" spans="1:12" ht="45.75" customHeight="1" thickBot="1" x14ac:dyDescent="0.35">
      <c r="A4" s="185" t="s">
        <v>0</v>
      </c>
      <c r="B4" s="186" t="s">
        <v>1</v>
      </c>
      <c r="C4" s="187" t="s">
        <v>3</v>
      </c>
      <c r="D4" s="14" t="s">
        <v>4</v>
      </c>
      <c r="E4" s="385" t="s">
        <v>6</v>
      </c>
      <c r="F4" s="188" t="s">
        <v>2</v>
      </c>
      <c r="G4" s="386" t="s">
        <v>5</v>
      </c>
      <c r="H4" s="387" t="s">
        <v>7</v>
      </c>
      <c r="I4" s="189" t="s">
        <v>8</v>
      </c>
    </row>
    <row r="5" spans="1:12" ht="15" thickBot="1" x14ac:dyDescent="0.35">
      <c r="A5" s="67" t="s">
        <v>34</v>
      </c>
      <c r="B5" s="156" t="s">
        <v>660</v>
      </c>
      <c r="C5" s="161">
        <v>500.5</v>
      </c>
      <c r="D5" s="85">
        <v>550</v>
      </c>
      <c r="E5" s="359">
        <f>D5-C5</f>
        <v>49.5</v>
      </c>
      <c r="F5" s="166">
        <v>1.5</v>
      </c>
      <c r="G5" s="200">
        <f>(F5*$L$6)*$L$7</f>
        <v>196.875</v>
      </c>
      <c r="H5" s="375">
        <f>G5+E5</f>
        <v>246.375</v>
      </c>
      <c r="I5" s="86">
        <f>H5/C5</f>
        <v>0.49225774225774227</v>
      </c>
      <c r="K5" s="192" t="s">
        <v>731</v>
      </c>
      <c r="L5" s="193"/>
    </row>
    <row r="6" spans="1:12" ht="15" thickBot="1" x14ac:dyDescent="0.35">
      <c r="A6" s="70" t="s">
        <v>53</v>
      </c>
      <c r="B6" s="399" t="s">
        <v>698</v>
      </c>
      <c r="C6" s="302">
        <v>723</v>
      </c>
      <c r="D6" s="41">
        <v>795</v>
      </c>
      <c r="E6" s="404">
        <f>D6-C6</f>
        <v>72</v>
      </c>
      <c r="F6" s="286">
        <v>2</v>
      </c>
      <c r="G6" s="309">
        <f>(F6*$L$6)*$L$7</f>
        <v>262.5</v>
      </c>
      <c r="H6" s="418">
        <f>G6+E6</f>
        <v>334.5</v>
      </c>
      <c r="I6" s="71">
        <f>H6/C6</f>
        <v>0.46265560165975106</v>
      </c>
      <c r="K6" s="11" t="s">
        <v>65</v>
      </c>
      <c r="L6" s="196">
        <f>'25 Silverado LD'!M6</f>
        <v>175</v>
      </c>
    </row>
    <row r="7" spans="1:12" ht="15" thickBot="1" x14ac:dyDescent="0.35">
      <c r="A7" s="70" t="s">
        <v>35</v>
      </c>
      <c r="B7" s="399" t="s">
        <v>693</v>
      </c>
      <c r="C7" s="302">
        <v>450</v>
      </c>
      <c r="D7" s="41">
        <v>495</v>
      </c>
      <c r="E7" s="404">
        <f>D7-C7</f>
        <v>45</v>
      </c>
      <c r="F7" s="286">
        <v>1.2</v>
      </c>
      <c r="G7" s="309">
        <f>(F7*$L$6)*$L$7</f>
        <v>157.5</v>
      </c>
      <c r="H7" s="418">
        <f>G7+E7</f>
        <v>202.5</v>
      </c>
      <c r="I7" s="71">
        <f>H7/C7</f>
        <v>0.45</v>
      </c>
      <c r="K7" s="32" t="s">
        <v>67</v>
      </c>
      <c r="L7" s="33">
        <f>'25 Silverado LD'!M7</f>
        <v>0.75</v>
      </c>
    </row>
    <row r="8" spans="1:12" x14ac:dyDescent="0.3">
      <c r="A8" s="70" t="s">
        <v>36</v>
      </c>
      <c r="B8" s="399" t="s">
        <v>692</v>
      </c>
      <c r="C8" s="302">
        <v>723</v>
      </c>
      <c r="D8" s="41">
        <v>795</v>
      </c>
      <c r="E8" s="404">
        <f>D8-C8</f>
        <v>72</v>
      </c>
      <c r="F8" s="286">
        <v>1.6</v>
      </c>
      <c r="G8" s="309">
        <f>(F8*$L$6)*$L$7</f>
        <v>210</v>
      </c>
      <c r="H8" s="418">
        <f>G8+E8</f>
        <v>282</v>
      </c>
      <c r="I8" s="71">
        <f>H8/C8</f>
        <v>0.39004149377593361</v>
      </c>
    </row>
    <row r="9" spans="1:12" x14ac:dyDescent="0.3">
      <c r="A9" s="73" t="s">
        <v>130</v>
      </c>
      <c r="B9" s="157" t="s">
        <v>658</v>
      </c>
      <c r="C9" s="162">
        <v>1087</v>
      </c>
      <c r="D9" s="44">
        <v>1195</v>
      </c>
      <c r="E9" s="360">
        <f>D9-C9</f>
        <v>108</v>
      </c>
      <c r="F9" s="167">
        <v>1.8</v>
      </c>
      <c r="G9" s="309">
        <f>(F9*$L$6)*$L$7</f>
        <v>236.25</v>
      </c>
      <c r="H9" s="376">
        <f>G9+E9</f>
        <v>344.25</v>
      </c>
      <c r="I9" s="88">
        <f>H9/C9</f>
        <v>0.31669733210671575</v>
      </c>
    </row>
    <row r="10" spans="1:12" x14ac:dyDescent="0.3">
      <c r="A10" s="73" t="s">
        <v>61</v>
      </c>
      <c r="B10" s="157" t="s">
        <v>662</v>
      </c>
      <c r="C10" s="162">
        <v>159</v>
      </c>
      <c r="D10" s="44">
        <v>175</v>
      </c>
      <c r="E10" s="360">
        <f>D10-C10</f>
        <v>16</v>
      </c>
      <c r="F10" s="167">
        <v>0.2</v>
      </c>
      <c r="G10" s="309">
        <f>(F10*$L$6)*$L$7</f>
        <v>26.25</v>
      </c>
      <c r="H10" s="376">
        <f>G10+E10</f>
        <v>42.25</v>
      </c>
      <c r="I10" s="88">
        <f>H10/C10</f>
        <v>0.26572327044025157</v>
      </c>
    </row>
    <row r="11" spans="1:12" x14ac:dyDescent="0.3">
      <c r="A11" s="73" t="s">
        <v>131</v>
      </c>
      <c r="B11" s="157" t="s">
        <v>695</v>
      </c>
      <c r="C11" s="162">
        <v>250.25</v>
      </c>
      <c r="D11" s="44">
        <v>275</v>
      </c>
      <c r="E11" s="360">
        <f>D11-C11</f>
        <v>24.75</v>
      </c>
      <c r="F11" s="167">
        <v>0.3</v>
      </c>
      <c r="G11" s="309">
        <f>(F11*$L$6)*$L$7</f>
        <v>39.375</v>
      </c>
      <c r="H11" s="376">
        <f>G11+E11</f>
        <v>64.125</v>
      </c>
      <c r="I11" s="88">
        <f>H11/C11</f>
        <v>0.25624375624375623</v>
      </c>
    </row>
    <row r="12" spans="1:12" x14ac:dyDescent="0.3">
      <c r="A12" s="73" t="s">
        <v>179</v>
      </c>
      <c r="B12" s="157" t="s">
        <v>696</v>
      </c>
      <c r="C12" s="162">
        <v>3271</v>
      </c>
      <c r="D12" s="44">
        <v>3595</v>
      </c>
      <c r="E12" s="360">
        <f>D12-C12</f>
        <v>324</v>
      </c>
      <c r="F12" s="167">
        <v>3.1</v>
      </c>
      <c r="G12" s="309">
        <f>(F12*$L$6)*$L$7</f>
        <v>406.875</v>
      </c>
      <c r="H12" s="376">
        <f>G12+E12</f>
        <v>730.875</v>
      </c>
      <c r="I12" s="88">
        <f>H12/C12</f>
        <v>0.22344084377866097</v>
      </c>
    </row>
    <row r="13" spans="1:12" x14ac:dyDescent="0.3">
      <c r="A13" s="73" t="s">
        <v>178</v>
      </c>
      <c r="B13" s="157" t="s">
        <v>659</v>
      </c>
      <c r="C13" s="162">
        <v>341.25</v>
      </c>
      <c r="D13" s="44">
        <v>375</v>
      </c>
      <c r="E13" s="360">
        <f>D13-C13</f>
        <v>33.75</v>
      </c>
      <c r="F13" s="167">
        <v>0.3</v>
      </c>
      <c r="G13" s="309">
        <f>(F13*$L$6)*$L$7</f>
        <v>39.375</v>
      </c>
      <c r="H13" s="376">
        <f>G13+E13</f>
        <v>73.125</v>
      </c>
      <c r="I13" s="88">
        <f>H13/C13</f>
        <v>0.21428571428571427</v>
      </c>
    </row>
    <row r="14" spans="1:12" x14ac:dyDescent="0.3">
      <c r="A14" s="73" t="s">
        <v>132</v>
      </c>
      <c r="B14" s="157" t="s">
        <v>694</v>
      </c>
      <c r="C14" s="162">
        <v>228</v>
      </c>
      <c r="D14" s="44">
        <v>250</v>
      </c>
      <c r="E14" s="360">
        <f>D14-C14</f>
        <v>22</v>
      </c>
      <c r="F14" s="167">
        <v>0.2</v>
      </c>
      <c r="G14" s="309">
        <f>(F14*$L$6)*$L$7</f>
        <v>26.25</v>
      </c>
      <c r="H14" s="376">
        <f>G14+E14</f>
        <v>48.25</v>
      </c>
      <c r="I14" s="88">
        <f>H14/C14</f>
        <v>0.21162280701754385</v>
      </c>
    </row>
    <row r="15" spans="1:12" x14ac:dyDescent="0.3">
      <c r="A15" s="73" t="s">
        <v>64</v>
      </c>
      <c r="B15" s="157" t="s">
        <v>661</v>
      </c>
      <c r="C15" s="162">
        <v>228</v>
      </c>
      <c r="D15" s="44">
        <v>250</v>
      </c>
      <c r="E15" s="360">
        <f>D15-C15</f>
        <v>22</v>
      </c>
      <c r="F15" s="167">
        <v>0.2</v>
      </c>
      <c r="G15" s="309">
        <f>(F15*$L$6)*$L$7</f>
        <v>26.25</v>
      </c>
      <c r="H15" s="376">
        <f>G15+E15</f>
        <v>48.25</v>
      </c>
      <c r="I15" s="88">
        <f>H15/C15</f>
        <v>0.21162280701754385</v>
      </c>
    </row>
    <row r="16" spans="1:12" ht="15" thickBot="1" x14ac:dyDescent="0.35">
      <c r="A16" s="108" t="s">
        <v>180</v>
      </c>
      <c r="B16" s="158" t="s">
        <v>697</v>
      </c>
      <c r="C16" s="163">
        <v>3817</v>
      </c>
      <c r="D16" s="90">
        <v>4195</v>
      </c>
      <c r="E16" s="361">
        <f>D16-C16</f>
        <v>378</v>
      </c>
      <c r="F16" s="168">
        <v>2.8</v>
      </c>
      <c r="G16" s="365">
        <f>(F16*$L$6)*$L$7</f>
        <v>367.49999999999994</v>
      </c>
      <c r="H16" s="377">
        <f>G16+E16</f>
        <v>745.5</v>
      </c>
      <c r="I16" s="91">
        <f>H16/C16</f>
        <v>0.19531045323552529</v>
      </c>
    </row>
    <row r="17" spans="1:9" ht="28.8" x14ac:dyDescent="0.3">
      <c r="A17" s="64" t="s">
        <v>181</v>
      </c>
      <c r="B17" s="400" t="s">
        <v>182</v>
      </c>
      <c r="C17" s="131" t="s">
        <v>349</v>
      </c>
      <c r="D17" s="132"/>
      <c r="E17" s="132"/>
      <c r="F17" s="132"/>
      <c r="G17" s="132"/>
      <c r="H17" s="132"/>
      <c r="I17" s="133"/>
    </row>
    <row r="18" spans="1:9" x14ac:dyDescent="0.3">
      <c r="A18" s="65" t="s">
        <v>183</v>
      </c>
      <c r="B18" s="62" t="s">
        <v>184</v>
      </c>
      <c r="C18" s="134"/>
      <c r="D18" s="135"/>
      <c r="E18" s="135"/>
      <c r="F18" s="135"/>
      <c r="G18" s="135"/>
      <c r="H18" s="135"/>
      <c r="I18" s="136"/>
    </row>
    <row r="19" spans="1:9" ht="28.8" x14ac:dyDescent="0.3">
      <c r="A19" s="65" t="s">
        <v>185</v>
      </c>
      <c r="B19" s="62" t="s">
        <v>186</v>
      </c>
      <c r="C19" s="134"/>
      <c r="D19" s="135"/>
      <c r="E19" s="135"/>
      <c r="F19" s="135"/>
      <c r="G19" s="135"/>
      <c r="H19" s="135"/>
      <c r="I19" s="136"/>
    </row>
    <row r="20" spans="1:9" x14ac:dyDescent="0.3">
      <c r="A20" s="65" t="s">
        <v>44</v>
      </c>
      <c r="B20" s="63" t="s">
        <v>187</v>
      </c>
      <c r="C20" s="134"/>
      <c r="D20" s="135"/>
      <c r="E20" s="135"/>
      <c r="F20" s="135"/>
      <c r="G20" s="135"/>
      <c r="H20" s="135"/>
      <c r="I20" s="136"/>
    </row>
    <row r="21" spans="1:9" x14ac:dyDescent="0.3">
      <c r="A21" s="65" t="s">
        <v>134</v>
      </c>
      <c r="B21" s="63" t="s">
        <v>188</v>
      </c>
      <c r="C21" s="134"/>
      <c r="D21" s="135"/>
      <c r="E21" s="135"/>
      <c r="F21" s="135"/>
      <c r="G21" s="135"/>
      <c r="H21" s="135"/>
      <c r="I21" s="136"/>
    </row>
    <row r="22" spans="1:9" x14ac:dyDescent="0.3">
      <c r="A22" s="65" t="s">
        <v>73</v>
      </c>
      <c r="B22" s="62" t="s">
        <v>135</v>
      </c>
      <c r="C22" s="134"/>
      <c r="D22" s="135"/>
      <c r="E22" s="135"/>
      <c r="F22" s="135"/>
      <c r="G22" s="135"/>
      <c r="H22" s="135"/>
      <c r="I22" s="136"/>
    </row>
    <row r="23" spans="1:9" x14ac:dyDescent="0.3">
      <c r="A23" s="65" t="s">
        <v>24</v>
      </c>
      <c r="B23" s="62" t="s">
        <v>189</v>
      </c>
      <c r="C23" s="134"/>
      <c r="D23" s="135"/>
      <c r="E23" s="135"/>
      <c r="F23" s="135"/>
      <c r="G23" s="135"/>
      <c r="H23" s="135"/>
      <c r="I23" s="136"/>
    </row>
    <row r="24" spans="1:9" x14ac:dyDescent="0.3">
      <c r="A24" s="65" t="s">
        <v>190</v>
      </c>
      <c r="B24" s="63" t="s">
        <v>191</v>
      </c>
      <c r="C24" s="134"/>
      <c r="D24" s="135"/>
      <c r="E24" s="135"/>
      <c r="F24" s="135"/>
      <c r="G24" s="135"/>
      <c r="H24" s="135"/>
      <c r="I24" s="136"/>
    </row>
    <row r="25" spans="1:9" x14ac:dyDescent="0.3">
      <c r="A25" s="65" t="s">
        <v>136</v>
      </c>
      <c r="B25" s="62" t="s">
        <v>192</v>
      </c>
      <c r="C25" s="134"/>
      <c r="D25" s="135"/>
      <c r="E25" s="135"/>
      <c r="F25" s="135"/>
      <c r="G25" s="135"/>
      <c r="H25" s="135"/>
      <c r="I25" s="136"/>
    </row>
    <row r="26" spans="1:9" x14ac:dyDescent="0.3">
      <c r="A26" s="65" t="s">
        <v>193</v>
      </c>
      <c r="B26" s="62" t="s">
        <v>194</v>
      </c>
      <c r="C26" s="134"/>
      <c r="D26" s="135"/>
      <c r="E26" s="135"/>
      <c r="F26" s="135"/>
      <c r="G26" s="135"/>
      <c r="H26" s="135"/>
      <c r="I26" s="136"/>
    </row>
    <row r="27" spans="1:9" x14ac:dyDescent="0.3">
      <c r="A27" s="65" t="s">
        <v>137</v>
      </c>
      <c r="B27" s="62" t="s">
        <v>195</v>
      </c>
      <c r="C27" s="134"/>
      <c r="D27" s="135"/>
      <c r="E27" s="135"/>
      <c r="F27" s="135"/>
      <c r="G27" s="135"/>
      <c r="H27" s="135"/>
      <c r="I27" s="136"/>
    </row>
    <row r="28" spans="1:9" x14ac:dyDescent="0.3">
      <c r="A28" s="65" t="s">
        <v>196</v>
      </c>
      <c r="B28" s="62" t="s">
        <v>197</v>
      </c>
      <c r="C28" s="134"/>
      <c r="D28" s="135"/>
      <c r="E28" s="135"/>
      <c r="F28" s="135"/>
      <c r="G28" s="135"/>
      <c r="H28" s="135"/>
      <c r="I28" s="136"/>
    </row>
    <row r="29" spans="1:9" x14ac:dyDescent="0.3">
      <c r="A29" s="65" t="s">
        <v>198</v>
      </c>
      <c r="B29" s="63" t="s">
        <v>199</v>
      </c>
      <c r="C29" s="134"/>
      <c r="D29" s="135"/>
      <c r="E29" s="135"/>
      <c r="F29" s="135"/>
      <c r="G29" s="135"/>
      <c r="H29" s="135"/>
      <c r="I29" s="136"/>
    </row>
    <row r="30" spans="1:9" x14ac:dyDescent="0.3">
      <c r="A30" s="65" t="s">
        <v>38</v>
      </c>
      <c r="B30" s="63" t="s">
        <v>200</v>
      </c>
      <c r="C30" s="134"/>
      <c r="D30" s="135"/>
      <c r="E30" s="135"/>
      <c r="F30" s="135"/>
      <c r="G30" s="135"/>
      <c r="H30" s="135"/>
      <c r="I30" s="136"/>
    </row>
    <row r="31" spans="1:9" x14ac:dyDescent="0.3">
      <c r="A31" s="65" t="s">
        <v>201</v>
      </c>
      <c r="B31" s="63" t="s">
        <v>202</v>
      </c>
      <c r="C31" s="134"/>
      <c r="D31" s="135"/>
      <c r="E31" s="135"/>
      <c r="F31" s="135"/>
      <c r="G31" s="135"/>
      <c r="H31" s="135"/>
      <c r="I31" s="136"/>
    </row>
    <row r="32" spans="1:9" x14ac:dyDescent="0.3">
      <c r="A32" s="65" t="s">
        <v>203</v>
      </c>
      <c r="B32" s="63" t="s">
        <v>204</v>
      </c>
      <c r="C32" s="134"/>
      <c r="D32" s="135"/>
      <c r="E32" s="135"/>
      <c r="F32" s="135"/>
      <c r="G32" s="135"/>
      <c r="H32" s="135"/>
      <c r="I32" s="136"/>
    </row>
    <row r="33" spans="1:9" x14ac:dyDescent="0.3">
      <c r="A33" s="65" t="s">
        <v>142</v>
      </c>
      <c r="B33" s="63" t="s">
        <v>205</v>
      </c>
      <c r="C33" s="134"/>
      <c r="D33" s="135"/>
      <c r="E33" s="135"/>
      <c r="F33" s="135"/>
      <c r="G33" s="135"/>
      <c r="H33" s="135"/>
      <c r="I33" s="136"/>
    </row>
    <row r="34" spans="1:9" x14ac:dyDescent="0.3">
      <c r="A34" s="65" t="s">
        <v>42</v>
      </c>
      <c r="B34" s="63" t="s">
        <v>43</v>
      </c>
      <c r="C34" s="134"/>
      <c r="D34" s="135"/>
      <c r="E34" s="135"/>
      <c r="F34" s="135"/>
      <c r="G34" s="135"/>
      <c r="H34" s="135"/>
      <c r="I34" s="136"/>
    </row>
    <row r="35" spans="1:9" x14ac:dyDescent="0.3">
      <c r="A35" s="65" t="s">
        <v>206</v>
      </c>
      <c r="B35" s="63" t="s">
        <v>207</v>
      </c>
      <c r="C35" s="134"/>
      <c r="D35" s="135"/>
      <c r="E35" s="135"/>
      <c r="F35" s="135"/>
      <c r="G35" s="135"/>
      <c r="H35" s="135"/>
      <c r="I35" s="136"/>
    </row>
    <row r="36" spans="1:9" x14ac:dyDescent="0.3">
      <c r="A36" s="65" t="s">
        <v>146</v>
      </c>
      <c r="B36" s="63" t="s">
        <v>208</v>
      </c>
      <c r="C36" s="134"/>
      <c r="D36" s="135"/>
      <c r="E36" s="135"/>
      <c r="F36" s="135"/>
      <c r="G36" s="135"/>
      <c r="H36" s="135"/>
      <c r="I36" s="136"/>
    </row>
    <row r="37" spans="1:9" x14ac:dyDescent="0.3">
      <c r="A37" s="65" t="s">
        <v>33</v>
      </c>
      <c r="B37" s="63" t="s">
        <v>209</v>
      </c>
      <c r="C37" s="134"/>
      <c r="D37" s="135"/>
      <c r="E37" s="135"/>
      <c r="F37" s="135"/>
      <c r="G37" s="135"/>
      <c r="H37" s="135"/>
      <c r="I37" s="136"/>
    </row>
    <row r="38" spans="1:9" x14ac:dyDescent="0.3">
      <c r="A38" s="65" t="s">
        <v>148</v>
      </c>
      <c r="B38" s="63" t="s">
        <v>210</v>
      </c>
      <c r="C38" s="134"/>
      <c r="D38" s="135"/>
      <c r="E38" s="135"/>
      <c r="F38" s="135"/>
      <c r="G38" s="135"/>
      <c r="H38" s="135"/>
      <c r="I38" s="136"/>
    </row>
    <row r="39" spans="1:9" x14ac:dyDescent="0.3">
      <c r="A39" s="65" t="s">
        <v>47</v>
      </c>
      <c r="B39" s="63" t="s">
        <v>211</v>
      </c>
      <c r="C39" s="134"/>
      <c r="D39" s="135"/>
      <c r="E39" s="135"/>
      <c r="F39" s="135"/>
      <c r="G39" s="135"/>
      <c r="H39" s="135"/>
      <c r="I39" s="136"/>
    </row>
    <row r="40" spans="1:9" ht="15" thickBot="1" x14ac:dyDescent="0.35">
      <c r="A40" s="66" t="s">
        <v>152</v>
      </c>
      <c r="B40" s="244" t="s">
        <v>212</v>
      </c>
      <c r="C40" s="137"/>
      <c r="D40" s="138"/>
      <c r="E40" s="138"/>
      <c r="F40" s="138"/>
      <c r="G40" s="138"/>
      <c r="H40" s="138"/>
      <c r="I40" s="139"/>
    </row>
    <row r="41" spans="1:9" x14ac:dyDescent="0.3">
      <c r="A41" s="109" t="s">
        <v>10</v>
      </c>
      <c r="B41" s="245" t="s">
        <v>37</v>
      </c>
      <c r="C41" s="251">
        <v>250</v>
      </c>
      <c r="D41" s="110">
        <v>275</v>
      </c>
      <c r="E41" s="356">
        <f>D41-C41</f>
        <v>25</v>
      </c>
      <c r="F41" s="247">
        <v>1</v>
      </c>
      <c r="G41" s="250">
        <f>(F41*$L$6)*$L$7</f>
        <v>131.25</v>
      </c>
      <c r="H41" s="375">
        <f>G41+E41</f>
        <v>156.25</v>
      </c>
      <c r="I41" s="111">
        <f>H41/C41</f>
        <v>0.625</v>
      </c>
    </row>
    <row r="42" spans="1:9" x14ac:dyDescent="0.3">
      <c r="A42" s="79" t="s">
        <v>38</v>
      </c>
      <c r="B42" s="246" t="s">
        <v>39</v>
      </c>
      <c r="C42" s="303">
        <v>386.75</v>
      </c>
      <c r="D42" s="42">
        <v>425</v>
      </c>
      <c r="E42" s="357">
        <f>D42-C42</f>
        <v>38.25</v>
      </c>
      <c r="F42" s="248">
        <v>1.5</v>
      </c>
      <c r="G42" s="354">
        <f>(F42*$L$6)*$L$7</f>
        <v>196.875</v>
      </c>
      <c r="H42" s="376">
        <f>G42+E42</f>
        <v>235.125</v>
      </c>
      <c r="I42" s="112">
        <f>H42/C42</f>
        <v>0.60795087265675496</v>
      </c>
    </row>
    <row r="43" spans="1:9" x14ac:dyDescent="0.3">
      <c r="A43" s="79" t="s">
        <v>24</v>
      </c>
      <c r="B43" s="246" t="s">
        <v>40</v>
      </c>
      <c r="C43" s="303">
        <v>136</v>
      </c>
      <c r="D43" s="42">
        <v>150</v>
      </c>
      <c r="E43" s="357">
        <f>D43-C43</f>
        <v>14</v>
      </c>
      <c r="F43" s="248">
        <v>0.4</v>
      </c>
      <c r="G43" s="354">
        <f>(F43*$L$6)*$L$7</f>
        <v>52.5</v>
      </c>
      <c r="H43" s="376">
        <f>G43+E43</f>
        <v>66.5</v>
      </c>
      <c r="I43" s="112">
        <f>H43/C43</f>
        <v>0.4889705882352941</v>
      </c>
    </row>
    <row r="44" spans="1:9" x14ac:dyDescent="0.3">
      <c r="A44" s="79" t="s">
        <v>42</v>
      </c>
      <c r="B44" s="246" t="s">
        <v>43</v>
      </c>
      <c r="C44" s="303">
        <v>136.5</v>
      </c>
      <c r="D44" s="42">
        <v>150</v>
      </c>
      <c r="E44" s="357">
        <f>D44-C44</f>
        <v>13.5</v>
      </c>
      <c r="F44" s="248">
        <v>0.4</v>
      </c>
      <c r="G44" s="354">
        <f>(F44*$L$6)*$L$7</f>
        <v>52.5</v>
      </c>
      <c r="H44" s="376">
        <f>G44+E44</f>
        <v>66</v>
      </c>
      <c r="I44" s="112">
        <f>H44/C44</f>
        <v>0.48351648351648352</v>
      </c>
    </row>
    <row r="45" spans="1:9" ht="28.8" x14ac:dyDescent="0.3">
      <c r="A45" s="79" t="s">
        <v>20</v>
      </c>
      <c r="B45" s="301" t="s">
        <v>41</v>
      </c>
      <c r="C45" s="303">
        <v>432.25</v>
      </c>
      <c r="D45" s="42">
        <v>475</v>
      </c>
      <c r="E45" s="357">
        <f>D45-C45</f>
        <v>42.75</v>
      </c>
      <c r="F45" s="248">
        <v>1.2</v>
      </c>
      <c r="G45" s="354">
        <f>(F45*$L$6)*$L$7</f>
        <v>157.5</v>
      </c>
      <c r="H45" s="376">
        <f>G45+E45</f>
        <v>200.25</v>
      </c>
      <c r="I45" s="112">
        <f>H45/C45</f>
        <v>0.46327356853672641</v>
      </c>
    </row>
    <row r="46" spans="1:9" x14ac:dyDescent="0.3">
      <c r="A46" s="79" t="s">
        <v>47</v>
      </c>
      <c r="B46" s="246" t="s">
        <v>48</v>
      </c>
      <c r="C46" s="303">
        <v>814.45</v>
      </c>
      <c r="D46" s="42">
        <v>895</v>
      </c>
      <c r="E46" s="357">
        <f>D46-C46</f>
        <v>80.549999999999955</v>
      </c>
      <c r="F46" s="248">
        <v>1.5</v>
      </c>
      <c r="G46" s="354">
        <f>(F46*$L$6)*$L$7</f>
        <v>196.875</v>
      </c>
      <c r="H46" s="376">
        <f>G46+E46</f>
        <v>277.42499999999995</v>
      </c>
      <c r="I46" s="112">
        <f>H46/C46</f>
        <v>0.34062864509791879</v>
      </c>
    </row>
    <row r="47" spans="1:9" x14ac:dyDescent="0.3">
      <c r="A47" s="79" t="s">
        <v>22</v>
      </c>
      <c r="B47" s="246" t="s">
        <v>23</v>
      </c>
      <c r="C47" s="303">
        <v>113.75</v>
      </c>
      <c r="D47" s="42">
        <v>125</v>
      </c>
      <c r="E47" s="357">
        <f>D47-C47</f>
        <v>11.25</v>
      </c>
      <c r="F47" s="248">
        <v>0.2</v>
      </c>
      <c r="G47" s="354">
        <f>(F47*$L$6)*$L$7</f>
        <v>26.25</v>
      </c>
      <c r="H47" s="376">
        <f>G47+E47</f>
        <v>37.5</v>
      </c>
      <c r="I47" s="112">
        <f>H47/C47</f>
        <v>0.32967032967032966</v>
      </c>
    </row>
    <row r="48" spans="1:9" x14ac:dyDescent="0.3">
      <c r="A48" s="79" t="s">
        <v>213</v>
      </c>
      <c r="B48" s="246" t="s">
        <v>214</v>
      </c>
      <c r="C48" s="303">
        <v>318.5</v>
      </c>
      <c r="D48" s="42">
        <v>350</v>
      </c>
      <c r="E48" s="357">
        <f>D48-C48</f>
        <v>31.5</v>
      </c>
      <c r="F48" s="307">
        <v>0.4</v>
      </c>
      <c r="G48" s="354">
        <f>(F48*$L$6)*$L$7</f>
        <v>52.5</v>
      </c>
      <c r="H48" s="376">
        <f>G48+E48</f>
        <v>84</v>
      </c>
      <c r="I48" s="112">
        <f>H48/C48</f>
        <v>0.26373626373626374</v>
      </c>
    </row>
    <row r="49" spans="1:9" x14ac:dyDescent="0.3">
      <c r="A49" s="79" t="s">
        <v>33</v>
      </c>
      <c r="B49" s="246" t="s">
        <v>209</v>
      </c>
      <c r="C49" s="303">
        <v>359</v>
      </c>
      <c r="D49" s="42">
        <v>395</v>
      </c>
      <c r="E49" s="357">
        <f>D49-C49</f>
        <v>36</v>
      </c>
      <c r="F49" s="248">
        <v>0.3</v>
      </c>
      <c r="G49" s="354">
        <f>(F49*$L$6)*$L$7</f>
        <v>39.375</v>
      </c>
      <c r="H49" s="376">
        <f>G49+E49</f>
        <v>75.375</v>
      </c>
      <c r="I49" s="112">
        <f>H49/C49</f>
        <v>0.20995821727019498</v>
      </c>
    </row>
    <row r="50" spans="1:9" x14ac:dyDescent="0.3">
      <c r="A50" s="79" t="s">
        <v>215</v>
      </c>
      <c r="B50" s="246" t="s">
        <v>173</v>
      </c>
      <c r="C50" s="303">
        <v>177</v>
      </c>
      <c r="D50" s="42">
        <v>195</v>
      </c>
      <c r="E50" s="357">
        <f>D50-C50</f>
        <v>18</v>
      </c>
      <c r="F50" s="248">
        <v>0.1</v>
      </c>
      <c r="G50" s="354">
        <f>(F50*$L$6)*$L$7</f>
        <v>13.125</v>
      </c>
      <c r="H50" s="376">
        <f>G50+E50</f>
        <v>31.125</v>
      </c>
      <c r="I50" s="112">
        <f>H50/C50</f>
        <v>0.17584745762711865</v>
      </c>
    </row>
    <row r="51" spans="1:9" x14ac:dyDescent="0.3">
      <c r="A51" s="79" t="s">
        <v>216</v>
      </c>
      <c r="B51" s="246" t="s">
        <v>217</v>
      </c>
      <c r="C51" s="303">
        <v>204.75</v>
      </c>
      <c r="D51" s="42">
        <v>225</v>
      </c>
      <c r="E51" s="357">
        <f>D51-C51</f>
        <v>20.25</v>
      </c>
      <c r="F51" s="248">
        <v>0.1</v>
      </c>
      <c r="G51" s="354">
        <f>(F51*$L$6)*$L$7</f>
        <v>13.125</v>
      </c>
      <c r="H51" s="376">
        <f>G51+E51</f>
        <v>33.375</v>
      </c>
      <c r="I51" s="112">
        <f>H51/C51</f>
        <v>0.16300366300366301</v>
      </c>
    </row>
    <row r="52" spans="1:9" x14ac:dyDescent="0.3">
      <c r="A52" s="79" t="s">
        <v>196</v>
      </c>
      <c r="B52" s="246" t="s">
        <v>197</v>
      </c>
      <c r="C52" s="303">
        <v>2088</v>
      </c>
      <c r="D52" s="42">
        <v>2295</v>
      </c>
      <c r="E52" s="357">
        <f>D52-C52</f>
        <v>207</v>
      </c>
      <c r="F52" s="248">
        <v>0.8</v>
      </c>
      <c r="G52" s="354">
        <f>(F52*$L$6)*$L$7</f>
        <v>105</v>
      </c>
      <c r="H52" s="376">
        <f>G52+E52</f>
        <v>312</v>
      </c>
      <c r="I52" s="112">
        <f>H52/C52</f>
        <v>0.14942528735632185</v>
      </c>
    </row>
    <row r="53" spans="1:9" ht="15" thickBot="1" x14ac:dyDescent="0.35">
      <c r="A53" s="81" t="s">
        <v>193</v>
      </c>
      <c r="B53" s="123" t="s">
        <v>194</v>
      </c>
      <c r="C53" s="304">
        <v>3180</v>
      </c>
      <c r="D53" s="113">
        <v>3495</v>
      </c>
      <c r="E53" s="358">
        <f>D53-C53</f>
        <v>315</v>
      </c>
      <c r="F53" s="249">
        <v>0.8</v>
      </c>
      <c r="G53" s="355">
        <f>(F53*$L$6)*$L$7</f>
        <v>105</v>
      </c>
      <c r="H53" s="377">
        <f>G53+E53</f>
        <v>420</v>
      </c>
      <c r="I53" s="114">
        <f>H53/C53</f>
        <v>0.13207547169811321</v>
      </c>
    </row>
  </sheetData>
  <autoFilter ref="A4:I4" xr:uid="{00000000-0001-0000-0600-000000000000}"/>
  <sortState xmlns:xlrd2="http://schemas.microsoft.com/office/spreadsheetml/2017/richdata2" ref="A41:I53">
    <sortCondition descending="1" ref="I41:I53"/>
  </sortState>
  <mergeCells count="6">
    <mergeCell ref="C17:I40"/>
    <mergeCell ref="A1:I1"/>
    <mergeCell ref="K5:L5"/>
    <mergeCell ref="C3:E3"/>
    <mergeCell ref="F3:G3"/>
    <mergeCell ref="H3:I3"/>
  </mergeCells>
  <printOptions horizontalCentered="1"/>
  <pageMargins left="0.25" right="0.25" top="0.75" bottom="0.75" header="0.3" footer="0.3"/>
  <pageSetup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25 Silverado LD</vt:lpstr>
      <vt:lpstr>25 Silverado HD</vt:lpstr>
      <vt:lpstr>25 Equinox</vt:lpstr>
      <vt:lpstr>25 Trax</vt:lpstr>
      <vt:lpstr>25 Trailblazer</vt:lpstr>
      <vt:lpstr>25 Colorado</vt:lpstr>
      <vt:lpstr>25 Traverse</vt:lpstr>
      <vt:lpstr>25 Tahoe Suburban</vt:lpstr>
      <vt:lpstr>25 Blazer</vt:lpstr>
      <vt:lpstr>25 Corvette Stingray</vt:lpstr>
      <vt:lpstr>25 Equinox EV</vt:lpstr>
      <vt:lpstr>25 Blazer EV</vt:lpstr>
      <vt:lpstr>25 Silverado EV</vt:lpstr>
      <vt:lpstr>25 Express</vt:lpstr>
      <vt:lpstr>'25 Blazer'!Print_Area</vt:lpstr>
      <vt:lpstr>'25 Blazer EV'!Print_Area</vt:lpstr>
      <vt:lpstr>'25 Colorado'!Print_Area</vt:lpstr>
      <vt:lpstr>'25 Corvette Stingray'!Print_Area</vt:lpstr>
      <vt:lpstr>'25 Equinox'!Print_Area</vt:lpstr>
      <vt:lpstr>'25 Equinox EV'!Print_Area</vt:lpstr>
      <vt:lpstr>'25 Express'!Print_Area</vt:lpstr>
      <vt:lpstr>'25 Silverado EV'!Print_Area</vt:lpstr>
      <vt:lpstr>'25 Silverado HD'!Print_Area</vt:lpstr>
      <vt:lpstr>'25 Silverado LD'!Print_Area</vt:lpstr>
      <vt:lpstr>'25 Tahoe Suburban'!Print_Area</vt:lpstr>
      <vt:lpstr>'25 Trailblazer'!Print_Area</vt:lpstr>
      <vt:lpstr>'25 Traverse'!Print_Area</vt:lpstr>
      <vt:lpstr>'25 Trax'!Print_Area</vt:lpstr>
    </vt:vector>
  </TitlesOfParts>
  <Manager/>
  <Company>Hendrick Automotive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TempUser</dc:creator>
  <cp:keywords/>
  <dc:description/>
  <cp:lastModifiedBy>Jensen, Tyler</cp:lastModifiedBy>
  <cp:revision/>
  <cp:lastPrinted>2025-02-05T12:18:34Z</cp:lastPrinted>
  <dcterms:created xsi:type="dcterms:W3CDTF">2020-01-06T19:54:18Z</dcterms:created>
  <dcterms:modified xsi:type="dcterms:W3CDTF">2025-02-05T12:19:31Z</dcterms:modified>
  <cp:category/>
  <cp:contentStatus/>
</cp:coreProperties>
</file>